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0730" windowHeight="11700" tabRatio="661" firstSheet="4" activeTab="10"/>
  </bookViews>
  <sheets>
    <sheet name="Day 1" sheetId="1" r:id="rId1"/>
    <sheet name="Day 2" sheetId="2" r:id="rId2"/>
    <sheet name="Day 3, 4, 5" sheetId="3" r:id="rId3"/>
    <sheet name="8&amp;U Mixed" sheetId="4" r:id="rId4"/>
    <sheet name="10&amp;U Boys" sheetId="5" r:id="rId5"/>
    <sheet name="10&amp;U Girls" sheetId="6" r:id="rId6"/>
    <sheet name="12&amp;U Boys" sheetId="7" r:id="rId7"/>
    <sheet name="12&amp;U Girls" sheetId="8" r:id="rId8"/>
    <sheet name="14&amp;U Boys" sheetId="9" r:id="rId9"/>
    <sheet name="14&amp;U Girls" sheetId="10" r:id="rId10"/>
    <sheet name="16&amp;U Boys" sheetId="11" r:id="rId11"/>
    <sheet name="16&amp;U Girls" sheetId="12" r:id="rId12"/>
  </sheets>
  <definedNames/>
  <calcPr fullCalcOnLoad="1"/>
</workbook>
</file>

<file path=xl/sharedStrings.xml><?xml version="1.0" encoding="utf-8"?>
<sst xmlns="http://schemas.openxmlformats.org/spreadsheetml/2006/main" count="1920" uniqueCount="389">
  <si>
    <t>8 &amp; Under Mixed</t>
  </si>
  <si>
    <t>ROUND ONE</t>
  </si>
  <si>
    <t>Rd1 Ht1</t>
  </si>
  <si>
    <t>Red</t>
  </si>
  <si>
    <t>Ht1</t>
  </si>
  <si>
    <t>Yellow</t>
  </si>
  <si>
    <t>Blue</t>
  </si>
  <si>
    <t>SEMI FINAL</t>
  </si>
  <si>
    <t>Rd1 Ht2</t>
  </si>
  <si>
    <t xml:space="preserve"> </t>
  </si>
  <si>
    <t>Ht2</t>
  </si>
  <si>
    <t>Rd1 Ht3</t>
  </si>
  <si>
    <t>FINAL</t>
  </si>
  <si>
    <t>Final</t>
  </si>
  <si>
    <t>Ht3</t>
  </si>
  <si>
    <t>Rd1 Ht4</t>
  </si>
  <si>
    <t>Rd1 Ht5</t>
  </si>
  <si>
    <t>Ht4</t>
  </si>
  <si>
    <t>QUARTER FINAL</t>
  </si>
  <si>
    <t>Ht1 Rd1</t>
  </si>
  <si>
    <t>Ht1 Rd2</t>
  </si>
  <si>
    <t>Ht2 Rd1</t>
  </si>
  <si>
    <t>Ht2 Rd2</t>
  </si>
  <si>
    <t>10 &amp; Under Girls</t>
  </si>
  <si>
    <t>12 &amp; Under Boys</t>
  </si>
  <si>
    <t>12 &amp; Under Girls</t>
  </si>
  <si>
    <t>14 &amp; Under Boys</t>
  </si>
  <si>
    <t>14 &amp; Under Girls</t>
  </si>
  <si>
    <t>RQ1</t>
  </si>
  <si>
    <t>ROUND TWO</t>
  </si>
  <si>
    <t>SF Ht1</t>
  </si>
  <si>
    <t>Rd1 Ht6</t>
  </si>
  <si>
    <t>SF Ht2</t>
  </si>
  <si>
    <t>Rd1 Ht7</t>
  </si>
  <si>
    <t>Rd1 Ht8</t>
  </si>
  <si>
    <t>Rd1 Ht9</t>
  </si>
  <si>
    <t>Ht5</t>
  </si>
  <si>
    <t>Rd1 Ht10</t>
  </si>
  <si>
    <t>Rd1 Ht11</t>
  </si>
  <si>
    <t>Ht6</t>
  </si>
  <si>
    <t>Rd1 Ht12</t>
  </si>
  <si>
    <t xml:space="preserve">16 &amp; Under Boys </t>
  </si>
  <si>
    <t>16 &amp; Under Girls</t>
  </si>
  <si>
    <t>SEMI FINALS</t>
  </si>
  <si>
    <t>Rd3 Ht1</t>
  </si>
  <si>
    <t>Rd3 Ht2</t>
  </si>
  <si>
    <t>Rd3 Ht3</t>
  </si>
  <si>
    <t>Rd3 Ht4</t>
  </si>
  <si>
    <t>Rd3 Ht5</t>
  </si>
  <si>
    <t>Rd3 Ht6</t>
  </si>
  <si>
    <t>Rd3 Ht7</t>
  </si>
  <si>
    <t xml:space="preserve">Place </t>
  </si>
  <si>
    <t>Ht3 Rd1</t>
  </si>
  <si>
    <t>Ht4 Rd1</t>
  </si>
  <si>
    <t>ROUND THREE</t>
  </si>
  <si>
    <t xml:space="preserve">QUARTERS </t>
  </si>
  <si>
    <t>Q Ht1</t>
  </si>
  <si>
    <t>Q Ht2</t>
  </si>
  <si>
    <t>Q Ht3</t>
  </si>
  <si>
    <t>Ht3 Rd2</t>
  </si>
  <si>
    <t>White</t>
  </si>
  <si>
    <t>QUARTER FINALS</t>
  </si>
  <si>
    <t>Lennox Chell</t>
  </si>
  <si>
    <t>Ethan Stocks</t>
  </si>
  <si>
    <t>Grayson Hinrichs</t>
  </si>
  <si>
    <t>Arch Whiteman</t>
  </si>
  <si>
    <t>Jay Occhilupo</t>
  </si>
  <si>
    <t>Josh Grange</t>
  </si>
  <si>
    <t>Jackson Graham</t>
  </si>
  <si>
    <t>Jed Ashton</t>
  </si>
  <si>
    <t>Ethan Hartge</t>
  </si>
  <si>
    <t>Eli McDonald</t>
  </si>
  <si>
    <t>Blake Ireland</t>
  </si>
  <si>
    <t>Will Carter</t>
  </si>
  <si>
    <t>Keo Bartholomew</t>
  </si>
  <si>
    <t>Round two</t>
  </si>
  <si>
    <t>ROUND FOUR</t>
  </si>
  <si>
    <t>Van Whiteman</t>
  </si>
  <si>
    <t>Ryley Smidt</t>
  </si>
  <si>
    <t>Olly Bolton</t>
  </si>
  <si>
    <t>Aidan Chamberlain</t>
  </si>
  <si>
    <t>Oscar Berry</t>
  </si>
  <si>
    <t>Beau Buckpitt</t>
  </si>
  <si>
    <t>Jaser Giddy</t>
  </si>
  <si>
    <t>Jordan Liackman</t>
  </si>
  <si>
    <t>Logan Steinwede</t>
  </si>
  <si>
    <t>Dane Pullinger</t>
  </si>
  <si>
    <t>Charlie Peplow</t>
  </si>
  <si>
    <t>Will Clarke</t>
  </si>
  <si>
    <t>Cooper Puttergill</t>
  </si>
  <si>
    <t>Hugh Nicholson</t>
  </si>
  <si>
    <t>Kai Allen</t>
  </si>
  <si>
    <t>Angus Budd</t>
  </si>
  <si>
    <t>Gus Nicholson</t>
  </si>
  <si>
    <t>Toby Carpenter</t>
  </si>
  <si>
    <t>Luke Vidler</t>
  </si>
  <si>
    <t>Lucas McKean</t>
  </si>
  <si>
    <t>Jackie Pheloung</t>
  </si>
  <si>
    <t>Michael Kennedy</t>
  </si>
  <si>
    <t>Hunter Weston</t>
  </si>
  <si>
    <t>Damien Rogers</t>
  </si>
  <si>
    <t>Ben Walsh</t>
  </si>
  <si>
    <t>Ethan Pearce</t>
  </si>
  <si>
    <t>Marty Peel</t>
  </si>
  <si>
    <t>Johnathon Robinson</t>
  </si>
  <si>
    <t>Holden Fadjukov</t>
  </si>
  <si>
    <t xml:space="preserve">Jasper Cruickshank </t>
  </si>
  <si>
    <t>Zac McMartin</t>
  </si>
  <si>
    <t>Luke Adam</t>
  </si>
  <si>
    <t>Carly Shanahan</t>
  </si>
  <si>
    <t>Elle Clayton-Brown</t>
  </si>
  <si>
    <t>Charli Hurst</t>
  </si>
  <si>
    <t>Summer Simon</t>
  </si>
  <si>
    <t>Amelie Bourke</t>
  </si>
  <si>
    <t>Ellia Smith</t>
  </si>
  <si>
    <t>Shaye Leeuwendal</t>
  </si>
  <si>
    <t>Konatsu Ido</t>
  </si>
  <si>
    <t>Summer Gauld</t>
  </si>
  <si>
    <t>Lily Macdonald</t>
  </si>
  <si>
    <t>Heilala Phillips</t>
  </si>
  <si>
    <t>Kyla Whitfield</t>
  </si>
  <si>
    <t>Summa Longbottom</t>
  </si>
  <si>
    <t>Jazmin Karma</t>
  </si>
  <si>
    <t>Georgia Lorentson</t>
  </si>
  <si>
    <t>Jarvis Earle</t>
  </si>
  <si>
    <t>Jai Glinderman</t>
  </si>
  <si>
    <t>Touma Cameron</t>
  </si>
  <si>
    <t>Nate Hopkins</t>
  </si>
  <si>
    <t>Jack O'Brien</t>
  </si>
  <si>
    <t>Taj Simon</t>
  </si>
  <si>
    <t>Marlon Harrison</t>
  </si>
  <si>
    <t>Ty Richardson</t>
  </si>
  <si>
    <t>Tane Dobbyn</t>
  </si>
  <si>
    <t>Matt Boyle</t>
  </si>
  <si>
    <t>Luke Skelton</t>
  </si>
  <si>
    <t>Jahli Brooks</t>
  </si>
  <si>
    <t>William Peterson</t>
  </si>
  <si>
    <t>Ben Lorentson</t>
  </si>
  <si>
    <t>Kod Killorn</t>
  </si>
  <si>
    <t>Lennix Smith</t>
  </si>
  <si>
    <t>Oscar Salt</t>
  </si>
  <si>
    <t>Duke Wrencher</t>
  </si>
  <si>
    <t>Jett Secomb</t>
  </si>
  <si>
    <t>Kyan Falvey</t>
  </si>
  <si>
    <t>Jackson Grimshaw</t>
  </si>
  <si>
    <t>Dom Thomas</t>
  </si>
  <si>
    <t>Rasmus King</t>
  </si>
  <si>
    <t>Dayne Peel</t>
  </si>
  <si>
    <t>Cruz McKee</t>
  </si>
  <si>
    <t>Jack Ragen</t>
  </si>
  <si>
    <t>Gus Chaffe</t>
  </si>
  <si>
    <t>Lucas Couper</t>
  </si>
  <si>
    <t>Jean Gaud</t>
  </si>
  <si>
    <t>Kalan Orchard</t>
  </si>
  <si>
    <t>Jack Lawson</t>
  </si>
  <si>
    <t>Kai Jones</t>
  </si>
  <si>
    <t>Riley Munro</t>
  </si>
  <si>
    <t>Rino Lindsay</t>
  </si>
  <si>
    <t>Zac Knott</t>
  </si>
  <si>
    <t>Tom Stone</t>
  </si>
  <si>
    <t>Max Hutchinson</t>
  </si>
  <si>
    <t>Taj Turner</t>
  </si>
  <si>
    <t>Zac Tinson</t>
  </si>
  <si>
    <t>Cooper Smoley</t>
  </si>
  <si>
    <t>Roman Bunting</t>
  </si>
  <si>
    <t>Ariel Hutchinson</t>
  </si>
  <si>
    <t>Ben Geary</t>
  </si>
  <si>
    <t>William Pascoe</t>
  </si>
  <si>
    <t>Connor Burrows</t>
  </si>
  <si>
    <t>Keira Buckpitt</t>
  </si>
  <si>
    <t>Rosie Smart</t>
  </si>
  <si>
    <t>Holly Wishart</t>
  </si>
  <si>
    <t>Liliana Bowrey</t>
  </si>
  <si>
    <t>Lucy Tandler</t>
  </si>
  <si>
    <t>Coco Cairns</t>
  </si>
  <si>
    <t>Lucy Green</t>
  </si>
  <si>
    <t>Sea McManus</t>
  </si>
  <si>
    <t>Sienna Hinwood</t>
  </si>
  <si>
    <t>Bonnie Hills</t>
  </si>
  <si>
    <t>Lily Wundke</t>
  </si>
  <si>
    <t>Indi Klaus</t>
  </si>
  <si>
    <t>Anna Chamberlain</t>
  </si>
  <si>
    <t>Lillian Young</t>
  </si>
  <si>
    <t>Gabi Spake</t>
  </si>
  <si>
    <t>Round Two</t>
  </si>
  <si>
    <t>Harry O'Brien</t>
  </si>
  <si>
    <t>Jai Robson</t>
  </si>
  <si>
    <t>Jarvie Robson</t>
  </si>
  <si>
    <t>Isaak Brown</t>
  </si>
  <si>
    <t>Manning Gregory</t>
  </si>
  <si>
    <t>Hunter Winkler</t>
  </si>
  <si>
    <t>Harley Walters</t>
  </si>
  <si>
    <t>Jack Macdonald</t>
  </si>
  <si>
    <t>Koby Jackson</t>
  </si>
  <si>
    <t>Dane Henry</t>
  </si>
  <si>
    <t>Keenan Crisp</t>
  </si>
  <si>
    <t>Sol Gruendling</t>
  </si>
  <si>
    <t>Jai Jackson</t>
  </si>
  <si>
    <t>Samuel Lowe</t>
  </si>
  <si>
    <t>Woody Webster</t>
  </si>
  <si>
    <t>Chez Bos</t>
  </si>
  <si>
    <t>Scott Arderne</t>
  </si>
  <si>
    <t>Jackson Dorian</t>
  </si>
  <si>
    <t>Willis Droomer</t>
  </si>
  <si>
    <t>Joey Gilbert</t>
  </si>
  <si>
    <t>Jackson Gill</t>
  </si>
  <si>
    <t>Maz Sheehan</t>
  </si>
  <si>
    <t>Tommy Hinwood</t>
  </si>
  <si>
    <t>Hugo Spindler</t>
  </si>
  <si>
    <t>Charlie Bennetts-Chescher</t>
  </si>
  <si>
    <t>Levi Woods</t>
  </si>
  <si>
    <t>Brodie Burton</t>
  </si>
  <si>
    <t>Zahlia Short</t>
  </si>
  <si>
    <t>Leila Salt</t>
  </si>
  <si>
    <t>Imojen Enfield</t>
  </si>
  <si>
    <t>Shyla Short</t>
  </si>
  <si>
    <t>Jordy Halford</t>
  </si>
  <si>
    <t>Amarnie Barber</t>
  </si>
  <si>
    <t>Jada Thomas</t>
  </si>
  <si>
    <t>Tyla Hurst</t>
  </si>
  <si>
    <t>Tiana Darragh</t>
  </si>
  <si>
    <t>Charlie Burns</t>
  </si>
  <si>
    <t>Willow Hardy</t>
  </si>
  <si>
    <t>Ruby Barber</t>
  </si>
  <si>
    <t>Mia Waite</t>
  </si>
  <si>
    <t>Sienna Neilson</t>
  </si>
  <si>
    <t>Juniper Harper</t>
  </si>
  <si>
    <t>Millie Parker</t>
  </si>
  <si>
    <t>Felix Byrnes</t>
  </si>
  <si>
    <t>Will Martin</t>
  </si>
  <si>
    <t>Guy Henry</t>
  </si>
  <si>
    <t>Lukas Byers</t>
  </si>
  <si>
    <t>Cooper Grayson</t>
  </si>
  <si>
    <t>Max Mcgillivray</t>
  </si>
  <si>
    <t>Ocean Lancaster</t>
  </si>
  <si>
    <t>Tommy Gilbert</t>
  </si>
  <si>
    <t>Eli Hudson</t>
  </si>
  <si>
    <t>Kalen Cashin</t>
  </si>
  <si>
    <t>William Hodge</t>
  </si>
  <si>
    <t>Taj Air</t>
  </si>
  <si>
    <t>Jerry Kelly</t>
  </si>
  <si>
    <t>Harlem Winkler</t>
  </si>
  <si>
    <t>Carter Crowley</t>
  </si>
  <si>
    <t>Kalani Grayson</t>
  </si>
  <si>
    <t>Pipi Taylor</t>
  </si>
  <si>
    <t>Vann Geerligs</t>
  </si>
  <si>
    <t>Louis Taylor</t>
  </si>
  <si>
    <t>Jett Blue</t>
  </si>
  <si>
    <t>Finn Sternbeck</t>
  </si>
  <si>
    <t>Luca Martin</t>
  </si>
  <si>
    <t>Isla Schomberg</t>
  </si>
  <si>
    <t>Malakai Carson</t>
  </si>
  <si>
    <t>Laihani Zoric</t>
  </si>
  <si>
    <t>Gwenni Trew</t>
  </si>
  <si>
    <t>Fletcher O'Sullivan</t>
  </si>
  <si>
    <t>Milli Trew</t>
  </si>
  <si>
    <t>Poppie Graham</t>
  </si>
  <si>
    <t>RND2</t>
  </si>
  <si>
    <t>QUARTERS</t>
  </si>
  <si>
    <t>Ht1 Rd3</t>
  </si>
  <si>
    <t>Ht2 Rd3</t>
  </si>
  <si>
    <t>QUARTERFINALS</t>
  </si>
  <si>
    <t xml:space="preserve">PLACE  </t>
  </si>
  <si>
    <t xml:space="preserve">Rd3 Ht2 </t>
  </si>
  <si>
    <t xml:space="preserve">Rd3 Ht3 </t>
  </si>
  <si>
    <t xml:space="preserve">Rd3 Ht4 </t>
  </si>
  <si>
    <t>Rd 1 Ht 1</t>
  </si>
  <si>
    <t>Rd 1 Ht2</t>
  </si>
  <si>
    <t>Rd 1 Ht3</t>
  </si>
  <si>
    <t>H1</t>
  </si>
  <si>
    <t>Ht 1</t>
  </si>
  <si>
    <t>Rd 1 Ht4</t>
  </si>
  <si>
    <t>H2</t>
  </si>
  <si>
    <t>Rd 1 Ht5</t>
  </si>
  <si>
    <t>H3</t>
  </si>
  <si>
    <t>Rd 1 Ht6</t>
  </si>
  <si>
    <t>H4</t>
  </si>
  <si>
    <t>Minnie Blundel</t>
  </si>
  <si>
    <t>Green</t>
  </si>
  <si>
    <t>Ocea Curtis</t>
  </si>
  <si>
    <t>Madeline Schomberg</t>
  </si>
  <si>
    <t>Mia Baker</t>
  </si>
  <si>
    <t>Gracie Kennedy</t>
  </si>
  <si>
    <t>Olive Goode</t>
  </si>
  <si>
    <t>Ava Merwald</t>
  </si>
  <si>
    <t>Oli Taylor</t>
  </si>
  <si>
    <t>Keoni Short</t>
  </si>
  <si>
    <t>Ruby Trew</t>
  </si>
  <si>
    <t>Lucy Darragh</t>
  </si>
  <si>
    <t>Rd3 H2</t>
  </si>
  <si>
    <t>Rd3 H3</t>
  </si>
  <si>
    <t>Rd3 H4</t>
  </si>
  <si>
    <t>Rd3 H5</t>
  </si>
  <si>
    <t>Rd3 H6</t>
  </si>
  <si>
    <t>Rd4 Ht1</t>
  </si>
  <si>
    <t xml:space="preserve">Rd4 Ht2 </t>
  </si>
  <si>
    <t xml:space="preserve">Rd4 Ht3 </t>
  </si>
  <si>
    <t>Rd3 Ht8</t>
  </si>
  <si>
    <t>Rd3 Ht9</t>
  </si>
  <si>
    <t>Rd4 H5</t>
  </si>
  <si>
    <t>Rd4 H6</t>
  </si>
  <si>
    <t>Rd4 H4</t>
  </si>
  <si>
    <t>Rd4 H2</t>
  </si>
  <si>
    <t>Rd4 H1</t>
  </si>
  <si>
    <t>Rd4 H3</t>
  </si>
  <si>
    <t>Ht3 Rd3</t>
  </si>
  <si>
    <t>Rd2</t>
  </si>
  <si>
    <t>Rd4  H5</t>
  </si>
  <si>
    <t>Rd4  H6</t>
  </si>
  <si>
    <t>Mitchell Peterson</t>
  </si>
  <si>
    <t>Noah Nielson</t>
  </si>
  <si>
    <t>Tyler Neilson</t>
  </si>
  <si>
    <t xml:space="preserve">Henry Poole </t>
  </si>
  <si>
    <t xml:space="preserve">Mateus Bersot </t>
  </si>
  <si>
    <t>Kaimana Cairns</t>
  </si>
  <si>
    <t>Jordon Charueski</t>
  </si>
  <si>
    <t>Elvis Ramsay</t>
  </si>
  <si>
    <t>RUNNING SCHEDULE DAY 1</t>
  </si>
  <si>
    <t>First Heat of day check in at 6:45am for a 7:00am start</t>
  </si>
  <si>
    <t>All HEATS = 20 minutes</t>
  </si>
  <si>
    <t>DAY 1 - Friday 13th April 2018</t>
  </si>
  <si>
    <t>Bank 1</t>
  </si>
  <si>
    <t>NORTH</t>
  </si>
  <si>
    <t>Bank 2</t>
  </si>
  <si>
    <t>SOUTH</t>
  </si>
  <si>
    <t>Heat No.</t>
  </si>
  <si>
    <t>14 &amp; UNDER</t>
  </si>
  <si>
    <t xml:space="preserve">BOYS </t>
  </si>
  <si>
    <t>ROUND 1</t>
  </si>
  <si>
    <t>HEAT 1</t>
  </si>
  <si>
    <t>8 &amp; UNDER</t>
  </si>
  <si>
    <t>MIXED</t>
  </si>
  <si>
    <t>HEAT 2</t>
  </si>
  <si>
    <t>HEAT 3</t>
  </si>
  <si>
    <t>HEAT 4</t>
  </si>
  <si>
    <t>HEAT 5</t>
  </si>
  <si>
    <t>10 &amp; UNDER</t>
  </si>
  <si>
    <t>HEAT 6</t>
  </si>
  <si>
    <t>HEAT 7</t>
  </si>
  <si>
    <t>HEAT 8</t>
  </si>
  <si>
    <t>HEAT 9</t>
  </si>
  <si>
    <t>HEAT 10</t>
  </si>
  <si>
    <t>HEAT 11</t>
  </si>
  <si>
    <t>GIRLS</t>
  </si>
  <si>
    <t>HEAT 12</t>
  </si>
  <si>
    <t>16 &amp; UNDER</t>
  </si>
  <si>
    <t>BOYS</t>
  </si>
  <si>
    <t>12 &amp; UNDER</t>
  </si>
  <si>
    <t>ROUND 2</t>
  </si>
  <si>
    <t>RUNNING SCHEDULE DAY 2</t>
  </si>
  <si>
    <t>DAY 2 - Saturday 14th April 2018</t>
  </si>
  <si>
    <t>Q-FINAL</t>
  </si>
  <si>
    <t>RUNNING SCHEDULE DAY 3 AND 4 AND 5</t>
  </si>
  <si>
    <t>DAY 3 - Sunday 15th April 2018</t>
  </si>
  <si>
    <t>DAY 4 - Monday 16th April 2018</t>
  </si>
  <si>
    <t>DAY 5 - Tuesday 17th April 2018</t>
  </si>
  <si>
    <t>ROUND 3</t>
  </si>
  <si>
    <t xml:space="preserve">SEMI FINAL </t>
  </si>
  <si>
    <t xml:space="preserve"> FINAL</t>
  </si>
  <si>
    <t xml:space="preserve">Q-FINAL </t>
  </si>
  <si>
    <t xml:space="preserve">FINAL </t>
  </si>
  <si>
    <t>ROUND 4</t>
  </si>
  <si>
    <t>Archie Mandin</t>
  </si>
  <si>
    <t>Please follow Coffs Harbour Boardriders facebook page for guidance on parking and event info</t>
  </si>
  <si>
    <t>Please park in appropriate parking areas</t>
  </si>
  <si>
    <t>Contest site as at Macauley's with backup venues are at Park Beach and North Wall</t>
  </si>
  <si>
    <t>As always, Schedule is Subject to change</t>
  </si>
  <si>
    <t xml:space="preserve">For confirmed location, schedule and start time please call the event hotline (0458 247 212) at 6:30am each morning </t>
  </si>
  <si>
    <t>Sunny Kama</t>
  </si>
  <si>
    <t>Kurt Morrow</t>
  </si>
  <si>
    <t>Tiya Collins</t>
  </si>
  <si>
    <t>Grace Kama</t>
  </si>
  <si>
    <t>Brandon Mercy</t>
  </si>
  <si>
    <t>Mike Clayton-Brown</t>
  </si>
  <si>
    <t>Orlando Bos</t>
  </si>
  <si>
    <t>Bohdi Brooks</t>
  </si>
  <si>
    <t>Xander Hutchby</t>
  </si>
  <si>
    <t xml:space="preserve">10 &amp; Under Boys </t>
  </si>
  <si>
    <t>Jesse Todd</t>
  </si>
  <si>
    <t>North Bank</t>
  </si>
  <si>
    <t>South Bank</t>
  </si>
  <si>
    <t>U-10 Boys</t>
  </si>
  <si>
    <t>U-10 Girls</t>
  </si>
  <si>
    <t>U-12 Girls</t>
  </si>
  <si>
    <t>U-12 Boys</t>
  </si>
  <si>
    <t>U-14 Girls</t>
  </si>
  <si>
    <t>U-14 Boys</t>
  </si>
  <si>
    <t>U-16 Boys</t>
  </si>
  <si>
    <t>U-16 Girls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</si>
</sst>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dd\,\ d\ mmmm\ yyyy"/>
    <numFmt numFmtId="166" formatCode="[$-409]h:mm:ss\ AM/PM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name val="Geneva"/>
      <family val="2"/>
    </font>
    <font>
      <b/>
      <sz val="12"/>
      <name val="MS Sans Serif"/>
      <family val="2"/>
    </font>
    <font>
      <b/>
      <sz val="12"/>
      <name val="Calibri (Body)"/>
      <family val="0"/>
    </font>
    <font>
      <b/>
      <sz val="14"/>
      <name val="Calibri (Body)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u val="single"/>
      <sz val="12"/>
      <name val="Calibri"/>
      <family val="2"/>
    </font>
    <font>
      <b/>
      <u val="single"/>
      <sz val="14"/>
      <name val="Calibri"/>
      <family val="2"/>
    </font>
    <font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F43F"/>
        <bgColor indexed="64"/>
      </patternFill>
    </fill>
    <fill>
      <patternFill patternType="solid">
        <fgColor rgb="FF73F4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FF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988D"/>
        <bgColor indexed="64"/>
      </patternFill>
    </fill>
    <fill>
      <patternFill patternType="solid">
        <fgColor rgb="FFFFF27C"/>
        <bgColor indexed="64"/>
      </patternFill>
    </fill>
    <fill>
      <patternFill patternType="solid">
        <fgColor rgb="FFFFCDEA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A2FF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60" fillId="34" borderId="14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35" borderId="14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9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/>
    </xf>
    <xf numFmtId="0" fontId="10" fillId="0" borderId="12" xfId="57" applyFont="1" applyBorder="1" applyAlignment="1">
      <alignment horizontal="center"/>
      <protection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5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9" fillId="0" borderId="12" xfId="0" applyFont="1" applyFill="1" applyBorder="1" applyAlignment="1">
      <alignment/>
    </xf>
    <xf numFmtId="0" fontId="63" fillId="0" borderId="12" xfId="0" applyFont="1" applyBorder="1" applyAlignment="1">
      <alignment/>
    </xf>
    <xf numFmtId="0" fontId="59" fillId="36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21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14" xfId="0" applyNumberFormat="1" applyFont="1" applyBorder="1" applyAlignment="1" quotePrefix="1">
      <alignment horizontal="center"/>
    </xf>
    <xf numFmtId="2" fontId="10" fillId="0" borderId="17" xfId="0" applyNumberFormat="1" applyFont="1" applyBorder="1" applyAlignment="1" quotePrefix="1">
      <alignment horizontal="center"/>
    </xf>
    <xf numFmtId="0" fontId="59" fillId="0" borderId="12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0" fillId="34" borderId="12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/>
    </xf>
    <xf numFmtId="0" fontId="9" fillId="0" borderId="0" xfId="0" applyFont="1" applyAlignment="1">
      <alignment horizontal="left"/>
    </xf>
    <xf numFmtId="2" fontId="10" fillId="0" borderId="12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60" fillId="35" borderId="12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3" fillId="0" borderId="0" xfId="0" applyFont="1" applyAlignment="1">
      <alignment horizontal="center"/>
    </xf>
    <xf numFmtId="0" fontId="5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60" fillId="35" borderId="1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63" fillId="0" borderId="13" xfId="0" applyFont="1" applyBorder="1" applyAlignment="1">
      <alignment/>
    </xf>
    <xf numFmtId="0" fontId="59" fillId="0" borderId="19" xfId="0" applyFont="1" applyBorder="1" applyAlignment="1">
      <alignment/>
    </xf>
    <xf numFmtId="0" fontId="63" fillId="0" borderId="18" xfId="0" applyFont="1" applyBorder="1" applyAlignment="1">
      <alignment/>
    </xf>
    <xf numFmtId="0" fontId="59" fillId="0" borderId="20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63" fillId="0" borderId="18" xfId="0" applyFont="1" applyFill="1" applyBorder="1" applyAlignment="1">
      <alignment horizontal="left"/>
    </xf>
    <xf numFmtId="0" fontId="10" fillId="0" borderId="17" xfId="0" applyFont="1" applyBorder="1" applyAlignment="1" quotePrefix="1">
      <alignment horizontal="center"/>
    </xf>
    <xf numFmtId="2" fontId="10" fillId="0" borderId="17" xfId="0" applyNumberFormat="1" applyFont="1" applyBorder="1" applyAlignment="1">
      <alignment horizontal="center"/>
    </xf>
    <xf numFmtId="0" fontId="64" fillId="0" borderId="0" xfId="0" applyFont="1" applyAlignment="1">
      <alignment horizontal="left"/>
    </xf>
    <xf numFmtId="164" fontId="10" fillId="0" borderId="16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57" applyFont="1" applyFill="1" applyBorder="1" applyAlignment="1">
      <alignment horizontal="center"/>
      <protection/>
    </xf>
    <xf numFmtId="0" fontId="64" fillId="37" borderId="12" xfId="0" applyFont="1" applyFill="1" applyBorder="1" applyAlignment="1">
      <alignment/>
    </xf>
    <xf numFmtId="0" fontId="64" fillId="38" borderId="12" xfId="0" applyFont="1" applyFill="1" applyBorder="1" applyAlignment="1">
      <alignment/>
    </xf>
    <xf numFmtId="0" fontId="59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18" xfId="0" applyFont="1" applyBorder="1" applyAlignment="1">
      <alignment horizontal="left"/>
    </xf>
    <xf numFmtId="0" fontId="10" fillId="0" borderId="0" xfId="56" applyFont="1">
      <alignment/>
      <protection/>
    </xf>
    <xf numFmtId="0" fontId="10" fillId="0" borderId="0" xfId="56" applyFont="1" applyFill="1" applyAlignment="1">
      <alignment horizontal="center"/>
      <protection/>
    </xf>
    <xf numFmtId="0" fontId="35" fillId="0" borderId="0" xfId="56" applyFont="1" applyFill="1" applyAlignment="1">
      <alignment horizontal="center"/>
      <protection/>
    </xf>
    <xf numFmtId="0" fontId="63" fillId="0" borderId="0" xfId="0" applyFont="1" applyAlignment="1">
      <alignment/>
    </xf>
    <xf numFmtId="0" fontId="9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9" fillId="39" borderId="0" xfId="56" applyFont="1" applyFill="1">
      <alignment/>
      <protection/>
    </xf>
    <xf numFmtId="0" fontId="10" fillId="39" borderId="0" xfId="56" applyFont="1" applyFill="1">
      <alignment/>
      <protection/>
    </xf>
    <xf numFmtId="0" fontId="59" fillId="39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38" fillId="0" borderId="0" xfId="56" applyFont="1" applyFill="1">
      <alignment/>
      <protection/>
    </xf>
    <xf numFmtId="0" fontId="38" fillId="0" borderId="0" xfId="56" applyFont="1">
      <alignment/>
      <protection/>
    </xf>
    <xf numFmtId="0" fontId="39" fillId="0" borderId="0" xfId="56" applyFont="1" applyFill="1">
      <alignment/>
      <protection/>
    </xf>
    <xf numFmtId="0" fontId="38" fillId="0" borderId="0" xfId="56" applyFont="1" applyBorder="1">
      <alignment/>
      <protection/>
    </xf>
    <xf numFmtId="0" fontId="31" fillId="0" borderId="0" xfId="56" applyFont="1" applyFill="1">
      <alignment/>
      <protection/>
    </xf>
    <xf numFmtId="0" fontId="40" fillId="0" borderId="0" xfId="56" applyFont="1" applyAlignment="1">
      <alignment horizontal="left"/>
      <protection/>
    </xf>
    <xf numFmtId="0" fontId="32" fillId="0" borderId="0" xfId="56" applyFont="1" applyAlignment="1">
      <alignment horizontal="left"/>
      <protection/>
    </xf>
    <xf numFmtId="0" fontId="32" fillId="0" borderId="0" xfId="56" applyFont="1" applyFill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10" fillId="0" borderId="12" xfId="56" applyFont="1" applyFill="1" applyBorder="1" applyAlignment="1">
      <alignment horizontal="center"/>
      <protection/>
    </xf>
    <xf numFmtId="0" fontId="59" fillId="40" borderId="12" xfId="0" applyFont="1" applyFill="1" applyBorder="1" applyAlignment="1">
      <alignment horizontal="center"/>
    </xf>
    <xf numFmtId="0" fontId="10" fillId="40" borderId="12" xfId="56" applyFont="1" applyFill="1" applyBorder="1" applyAlignment="1">
      <alignment horizontal="center"/>
      <protection/>
    </xf>
    <xf numFmtId="0" fontId="10" fillId="41" borderId="12" xfId="56" applyFont="1" applyFill="1" applyBorder="1" applyAlignment="1">
      <alignment horizontal="center"/>
      <protection/>
    </xf>
    <xf numFmtId="0" fontId="10" fillId="42" borderId="12" xfId="0" applyFont="1" applyFill="1" applyBorder="1" applyAlignment="1">
      <alignment horizontal="center"/>
    </xf>
    <xf numFmtId="0" fontId="10" fillId="42" borderId="12" xfId="56" applyFont="1" applyFill="1" applyBorder="1" applyAlignment="1">
      <alignment horizontal="center"/>
      <protection/>
    </xf>
    <xf numFmtId="0" fontId="10" fillId="17" borderId="12" xfId="0" applyFont="1" applyFill="1" applyBorder="1" applyAlignment="1">
      <alignment horizontal="center"/>
    </xf>
    <xf numFmtId="0" fontId="10" fillId="17" borderId="12" xfId="56" applyFont="1" applyFill="1" applyBorder="1" applyAlignment="1">
      <alignment horizontal="center"/>
      <protection/>
    </xf>
    <xf numFmtId="0" fontId="10" fillId="13" borderId="12" xfId="56" applyFont="1" applyFill="1" applyBorder="1" applyAlignment="1">
      <alignment horizontal="center"/>
      <protection/>
    </xf>
    <xf numFmtId="0" fontId="10" fillId="43" borderId="12" xfId="56" applyFont="1" applyFill="1" applyBorder="1" applyAlignment="1">
      <alignment horizontal="center"/>
      <protection/>
    </xf>
    <xf numFmtId="0" fontId="59" fillId="44" borderId="12" xfId="0" applyFont="1" applyFill="1" applyBorder="1" applyAlignment="1">
      <alignment horizontal="center"/>
    </xf>
    <xf numFmtId="0" fontId="10" fillId="44" borderId="12" xfId="56" applyFont="1" applyFill="1" applyBorder="1" applyAlignment="1">
      <alignment horizontal="center"/>
      <protection/>
    </xf>
    <xf numFmtId="0" fontId="10" fillId="45" borderId="12" xfId="56" applyFont="1" applyFill="1" applyBorder="1" applyAlignment="1">
      <alignment horizontal="center"/>
      <protection/>
    </xf>
    <xf numFmtId="0" fontId="59" fillId="46" borderId="12" xfId="0" applyFont="1" applyFill="1" applyBorder="1" applyAlignment="1">
      <alignment horizontal="center"/>
    </xf>
    <xf numFmtId="0" fontId="10" fillId="46" borderId="12" xfId="56" applyFont="1" applyFill="1" applyBorder="1" applyAlignment="1">
      <alignment horizontal="center"/>
      <protection/>
    </xf>
    <xf numFmtId="0" fontId="10" fillId="0" borderId="24" xfId="56" applyFont="1" applyFill="1" applyBorder="1" applyAlignment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10" fillId="47" borderId="12" xfId="0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10" fillId="13" borderId="14" xfId="56" applyFont="1" applyFill="1" applyBorder="1" applyAlignment="1">
      <alignment horizontal="center"/>
      <protection/>
    </xf>
    <xf numFmtId="0" fontId="10" fillId="48" borderId="12" xfId="0" applyFont="1" applyFill="1" applyBorder="1" applyAlignment="1">
      <alignment horizontal="center"/>
    </xf>
    <xf numFmtId="0" fontId="63" fillId="49" borderId="12" xfId="0" applyFont="1" applyFill="1" applyBorder="1" applyAlignment="1">
      <alignment horizontal="center"/>
    </xf>
    <xf numFmtId="0" fontId="10" fillId="49" borderId="13" xfId="0" applyFont="1" applyFill="1" applyBorder="1" applyAlignment="1">
      <alignment horizontal="center"/>
    </xf>
    <xf numFmtId="0" fontId="63" fillId="49" borderId="14" xfId="0" applyFont="1" applyFill="1" applyBorder="1" applyAlignment="1">
      <alignment horizontal="center"/>
    </xf>
    <xf numFmtId="0" fontId="10" fillId="49" borderId="18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48" borderId="14" xfId="0" applyFont="1" applyFill="1" applyBorder="1" applyAlignment="1">
      <alignment horizontal="center"/>
    </xf>
    <xf numFmtId="0" fontId="10" fillId="48" borderId="18" xfId="0" applyFont="1" applyFill="1" applyBorder="1" applyAlignment="1">
      <alignment horizontal="center"/>
    </xf>
    <xf numFmtId="0" fontId="10" fillId="48" borderId="13" xfId="0" applyFont="1" applyFill="1" applyBorder="1" applyAlignment="1">
      <alignment horizontal="center"/>
    </xf>
    <xf numFmtId="0" fontId="10" fillId="49" borderId="12" xfId="0" applyFont="1" applyFill="1" applyBorder="1" applyAlignment="1">
      <alignment horizontal="center"/>
    </xf>
    <xf numFmtId="0" fontId="10" fillId="50" borderId="12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63" fillId="39" borderId="0" xfId="0" applyFont="1" applyFill="1" applyAlignment="1">
      <alignment/>
    </xf>
    <xf numFmtId="0" fontId="63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63" fillId="0" borderId="12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2" fontId="10" fillId="0" borderId="12" xfId="57" applyNumberFormat="1" applyFont="1" applyBorder="1" applyAlignment="1">
      <alignment horizontal="center"/>
      <protection/>
    </xf>
    <xf numFmtId="0" fontId="10" fillId="0" borderId="19" xfId="56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5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9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10" fillId="41" borderId="24" xfId="56" applyFont="1" applyFill="1" applyBorder="1" applyAlignment="1">
      <alignment horizontal="center"/>
      <protection/>
    </xf>
    <xf numFmtId="0" fontId="10" fillId="17" borderId="24" xfId="56" applyFont="1" applyFill="1" applyBorder="1" applyAlignment="1">
      <alignment horizontal="center"/>
      <protection/>
    </xf>
    <xf numFmtId="0" fontId="10" fillId="42" borderId="24" xfId="56" applyFont="1" applyFill="1" applyBorder="1" applyAlignment="1">
      <alignment horizontal="center"/>
      <protection/>
    </xf>
    <xf numFmtId="0" fontId="10" fillId="0" borderId="16" xfId="0" applyNumberFormat="1" applyFont="1" applyBorder="1" applyAlignment="1">
      <alignment horizontal="center"/>
    </xf>
    <xf numFmtId="0" fontId="6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rmal_!1995WQ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zoomScalePageLayoutView="0" workbookViewId="0" topLeftCell="C11">
      <selection activeCell="C15" sqref="C15"/>
    </sheetView>
  </sheetViews>
  <sheetFormatPr defaultColWidth="11.00390625" defaultRowHeight="15.75"/>
  <cols>
    <col min="1" max="1" width="11.00390625" style="0" customWidth="1"/>
    <col min="2" max="2" width="10.875" style="46" customWidth="1"/>
    <col min="3" max="3" width="19.50390625" style="0" customWidth="1"/>
    <col min="4" max="8" width="11.00390625" style="0" customWidth="1"/>
    <col min="9" max="9" width="17.875" style="0" customWidth="1"/>
  </cols>
  <sheetData>
    <row r="1" ht="15.75">
      <c r="B1"/>
    </row>
    <row r="3" spans="2:12" ht="23.25">
      <c r="B3" s="44"/>
      <c r="C3" s="148"/>
      <c r="D3" s="44"/>
      <c r="E3" s="2"/>
      <c r="F3" s="149"/>
      <c r="G3" s="150" t="s">
        <v>317</v>
      </c>
      <c r="H3" s="2"/>
      <c r="I3" s="2"/>
      <c r="J3" s="2"/>
      <c r="K3" s="2"/>
      <c r="L3" s="2"/>
    </row>
    <row r="4" spans="2:12" ht="18.75">
      <c r="B4" s="44"/>
      <c r="C4" s="151"/>
      <c r="D4" s="151"/>
      <c r="E4" s="2"/>
      <c r="F4" s="45"/>
      <c r="G4" s="36" t="s">
        <v>365</v>
      </c>
      <c r="H4" s="2"/>
      <c r="I4" s="2"/>
      <c r="J4" s="2"/>
      <c r="K4" s="2"/>
      <c r="L4" s="2"/>
    </row>
    <row r="5" spans="2:12" ht="18.75">
      <c r="B5" s="44"/>
      <c r="C5" s="151"/>
      <c r="D5" s="151"/>
      <c r="E5" s="2"/>
      <c r="F5" s="45"/>
      <c r="G5" s="200" t="s">
        <v>366</v>
      </c>
      <c r="H5" s="2"/>
      <c r="I5" s="2"/>
      <c r="J5" s="2"/>
      <c r="K5" s="2"/>
      <c r="L5" s="2"/>
    </row>
    <row r="6" spans="2:12" ht="18.75">
      <c r="B6" s="44"/>
      <c r="C6" s="201"/>
      <c r="D6" s="201"/>
      <c r="E6" s="156"/>
      <c r="F6" s="202"/>
      <c r="G6" s="203" t="s">
        <v>367</v>
      </c>
      <c r="H6" s="156"/>
      <c r="I6" s="156"/>
      <c r="J6" s="156"/>
      <c r="K6" s="156"/>
      <c r="L6" s="2"/>
    </row>
    <row r="7" spans="2:12" ht="18.75">
      <c r="B7" s="44"/>
      <c r="C7" s="151"/>
      <c r="D7" s="151"/>
      <c r="E7" s="2"/>
      <c r="F7" s="45"/>
      <c r="G7" s="36" t="s">
        <v>363</v>
      </c>
      <c r="H7" s="2"/>
      <c r="I7" s="2"/>
      <c r="J7" s="2"/>
      <c r="K7" s="2"/>
      <c r="L7" s="2"/>
    </row>
    <row r="8" spans="2:12" ht="18.75">
      <c r="B8" s="44"/>
      <c r="C8" s="151"/>
      <c r="D8" s="151"/>
      <c r="E8" s="2"/>
      <c r="F8" s="45"/>
      <c r="G8" s="36" t="s">
        <v>364</v>
      </c>
      <c r="H8" s="2"/>
      <c r="I8" s="2"/>
      <c r="J8" s="2"/>
      <c r="K8" s="2"/>
      <c r="L8" s="2"/>
    </row>
    <row r="9" spans="2:12" ht="18.75">
      <c r="B9" s="44"/>
      <c r="C9" s="151"/>
      <c r="D9" s="151"/>
      <c r="E9" s="2"/>
      <c r="F9" s="151"/>
      <c r="G9" s="36" t="s">
        <v>318</v>
      </c>
      <c r="H9" s="2"/>
      <c r="I9" s="2"/>
      <c r="J9" s="2"/>
      <c r="K9" s="2"/>
      <c r="L9" s="2"/>
    </row>
    <row r="10" spans="2:12" ht="18.75">
      <c r="B10" s="44"/>
      <c r="C10" s="148"/>
      <c r="D10" s="2"/>
      <c r="E10" s="152"/>
      <c r="F10" s="153"/>
      <c r="G10" s="152" t="s">
        <v>319</v>
      </c>
      <c r="H10" s="2"/>
      <c r="I10" s="2"/>
      <c r="J10" s="2"/>
      <c r="K10" s="2"/>
      <c r="L10" s="2"/>
    </row>
    <row r="11" spans="2:12" ht="18.75">
      <c r="B11" s="44"/>
      <c r="C11" s="148"/>
      <c r="D11" s="2"/>
      <c r="E11" s="152"/>
      <c r="F11" s="153"/>
      <c r="G11" s="152"/>
      <c r="H11" s="2"/>
      <c r="I11" s="2"/>
      <c r="J11" s="2"/>
      <c r="K11" s="2"/>
      <c r="L11" s="2"/>
    </row>
    <row r="12" spans="2:12" ht="18.75">
      <c r="B12" s="44"/>
      <c r="C12" s="148"/>
      <c r="D12" s="2"/>
      <c r="E12" s="152"/>
      <c r="F12" s="154" t="s">
        <v>320</v>
      </c>
      <c r="G12" s="155"/>
      <c r="H12" s="156"/>
      <c r="I12" s="44" t="s">
        <v>9</v>
      </c>
      <c r="J12" s="2"/>
      <c r="K12" s="2"/>
      <c r="L12" s="2"/>
    </row>
    <row r="13" spans="2:12" ht="18.75">
      <c r="B13" s="44"/>
      <c r="C13" s="148"/>
      <c r="D13" s="2"/>
      <c r="E13" s="152"/>
      <c r="F13" s="148"/>
      <c r="G13" s="148"/>
      <c r="H13" s="2"/>
      <c r="I13" s="2"/>
      <c r="J13" s="2"/>
      <c r="K13" s="2"/>
      <c r="L13" s="2"/>
    </row>
    <row r="14" spans="2:12" ht="19.5">
      <c r="B14" s="157" t="s">
        <v>321</v>
      </c>
      <c r="C14" s="158" t="s">
        <v>322</v>
      </c>
      <c r="D14" s="158"/>
      <c r="E14" s="159"/>
      <c r="F14" s="160"/>
      <c r="G14" s="158"/>
      <c r="H14" s="161" t="s">
        <v>323</v>
      </c>
      <c r="I14" s="160" t="s">
        <v>324</v>
      </c>
      <c r="J14" s="160"/>
      <c r="K14" s="159"/>
      <c r="L14" s="162"/>
    </row>
    <row r="15" spans="2:12" ht="15.75">
      <c r="B15" s="163" t="s">
        <v>325</v>
      </c>
      <c r="C15" s="164"/>
      <c r="D15" s="165"/>
      <c r="E15" s="166"/>
      <c r="F15" s="165"/>
      <c r="G15" s="30"/>
      <c r="H15" s="163" t="s">
        <v>325</v>
      </c>
      <c r="I15" s="164"/>
      <c r="J15" s="165"/>
      <c r="K15" s="166"/>
      <c r="L15" s="167"/>
    </row>
    <row r="16" spans="2:12" ht="18.75">
      <c r="B16" s="168">
        <v>1</v>
      </c>
      <c r="C16" s="169" t="s">
        <v>326</v>
      </c>
      <c r="D16" s="170" t="s">
        <v>327</v>
      </c>
      <c r="E16" s="170" t="s">
        <v>328</v>
      </c>
      <c r="F16" s="170" t="s">
        <v>329</v>
      </c>
      <c r="G16" s="11"/>
      <c r="H16" s="183">
        <v>1</v>
      </c>
      <c r="I16" s="176" t="s">
        <v>345</v>
      </c>
      <c r="J16" s="176" t="s">
        <v>346</v>
      </c>
      <c r="K16" s="176" t="s">
        <v>328</v>
      </c>
      <c r="L16" s="176" t="s">
        <v>329</v>
      </c>
    </row>
    <row r="17" spans="2:12" ht="18.75">
      <c r="B17" s="168">
        <v>2</v>
      </c>
      <c r="C17" s="169" t="s">
        <v>326</v>
      </c>
      <c r="D17" s="170" t="s">
        <v>327</v>
      </c>
      <c r="E17" s="170" t="s">
        <v>328</v>
      </c>
      <c r="F17" s="170" t="s">
        <v>332</v>
      </c>
      <c r="G17" s="11"/>
      <c r="H17" s="183">
        <v>2</v>
      </c>
      <c r="I17" s="176" t="s">
        <v>345</v>
      </c>
      <c r="J17" s="176" t="s">
        <v>346</v>
      </c>
      <c r="K17" s="176" t="s">
        <v>328</v>
      </c>
      <c r="L17" s="176" t="s">
        <v>332</v>
      </c>
    </row>
    <row r="18" spans="2:12" ht="18.75">
      <c r="B18" s="168">
        <v>3</v>
      </c>
      <c r="C18" s="169" t="s">
        <v>326</v>
      </c>
      <c r="D18" s="170" t="s">
        <v>327</v>
      </c>
      <c r="E18" s="170" t="s">
        <v>328</v>
      </c>
      <c r="F18" s="170" t="s">
        <v>333</v>
      </c>
      <c r="G18" s="11"/>
      <c r="H18" s="183">
        <v>3</v>
      </c>
      <c r="I18" s="176" t="s">
        <v>345</v>
      </c>
      <c r="J18" s="176" t="s">
        <v>346</v>
      </c>
      <c r="K18" s="176" t="s">
        <v>328</v>
      </c>
      <c r="L18" s="176" t="s">
        <v>333</v>
      </c>
    </row>
    <row r="19" spans="2:12" ht="18.75">
      <c r="B19" s="168">
        <v>4</v>
      </c>
      <c r="C19" s="169" t="s">
        <v>326</v>
      </c>
      <c r="D19" s="170" t="s">
        <v>327</v>
      </c>
      <c r="E19" s="170" t="s">
        <v>328</v>
      </c>
      <c r="F19" s="170" t="s">
        <v>334</v>
      </c>
      <c r="G19" s="11"/>
      <c r="H19" s="183">
        <v>4</v>
      </c>
      <c r="I19" s="176" t="s">
        <v>345</v>
      </c>
      <c r="J19" s="176" t="s">
        <v>346</v>
      </c>
      <c r="K19" s="176" t="s">
        <v>328</v>
      </c>
      <c r="L19" s="176" t="s">
        <v>334</v>
      </c>
    </row>
    <row r="20" spans="2:12" ht="18.75">
      <c r="B20" s="168">
        <v>5</v>
      </c>
      <c r="C20" s="169" t="s">
        <v>326</v>
      </c>
      <c r="D20" s="170" t="s">
        <v>327</v>
      </c>
      <c r="E20" s="170" t="s">
        <v>328</v>
      </c>
      <c r="F20" s="170" t="s">
        <v>335</v>
      </c>
      <c r="G20" s="11"/>
      <c r="H20" s="183">
        <v>5</v>
      </c>
      <c r="I20" s="176" t="s">
        <v>345</v>
      </c>
      <c r="J20" s="176" t="s">
        <v>346</v>
      </c>
      <c r="K20" s="176" t="s">
        <v>328</v>
      </c>
      <c r="L20" s="176" t="s">
        <v>335</v>
      </c>
    </row>
    <row r="21" spans="2:12" ht="18.75">
      <c r="B21" s="168">
        <v>6</v>
      </c>
      <c r="C21" s="169" t="s">
        <v>326</v>
      </c>
      <c r="D21" s="170" t="s">
        <v>327</v>
      </c>
      <c r="E21" s="170" t="s">
        <v>328</v>
      </c>
      <c r="F21" s="170" t="s">
        <v>337</v>
      </c>
      <c r="G21" s="11"/>
      <c r="H21" s="183">
        <v>6</v>
      </c>
      <c r="I21" s="176" t="s">
        <v>345</v>
      </c>
      <c r="J21" s="176" t="s">
        <v>346</v>
      </c>
      <c r="K21" s="176" t="s">
        <v>328</v>
      </c>
      <c r="L21" s="176" t="s">
        <v>337</v>
      </c>
    </row>
    <row r="22" spans="2:12" ht="18.75">
      <c r="B22" s="168">
        <v>7</v>
      </c>
      <c r="C22" s="169" t="s">
        <v>326</v>
      </c>
      <c r="D22" s="170" t="s">
        <v>327</v>
      </c>
      <c r="E22" s="170" t="s">
        <v>328</v>
      </c>
      <c r="F22" s="170" t="s">
        <v>338</v>
      </c>
      <c r="G22" s="11"/>
      <c r="H22" s="183">
        <v>7</v>
      </c>
      <c r="I22" s="176" t="s">
        <v>345</v>
      </c>
      <c r="J22" s="176" t="s">
        <v>346</v>
      </c>
      <c r="K22" s="176" t="s">
        <v>328</v>
      </c>
      <c r="L22" s="176" t="s">
        <v>338</v>
      </c>
    </row>
    <row r="23" spans="2:12" ht="18.75">
      <c r="B23" s="168">
        <v>8</v>
      </c>
      <c r="C23" s="169" t="s">
        <v>326</v>
      </c>
      <c r="D23" s="170" t="s">
        <v>327</v>
      </c>
      <c r="E23" s="170" t="s">
        <v>328</v>
      </c>
      <c r="F23" s="170" t="s">
        <v>339</v>
      </c>
      <c r="G23" s="11"/>
      <c r="H23" s="183">
        <v>8</v>
      </c>
      <c r="I23" s="176" t="s">
        <v>345</v>
      </c>
      <c r="J23" s="176" t="s">
        <v>346</v>
      </c>
      <c r="K23" s="176" t="s">
        <v>328</v>
      </c>
      <c r="L23" s="176" t="s">
        <v>339</v>
      </c>
    </row>
    <row r="24" spans="2:12" ht="18.75">
      <c r="B24" s="168">
        <v>9</v>
      </c>
      <c r="C24" s="169" t="s">
        <v>326</v>
      </c>
      <c r="D24" s="170" t="s">
        <v>327</v>
      </c>
      <c r="E24" s="170" t="s">
        <v>328</v>
      </c>
      <c r="F24" s="170" t="s">
        <v>340</v>
      </c>
      <c r="G24" s="11"/>
      <c r="H24" s="183">
        <v>9</v>
      </c>
      <c r="I24" s="176" t="s">
        <v>345</v>
      </c>
      <c r="J24" s="176" t="s">
        <v>346</v>
      </c>
      <c r="K24" s="176" t="s">
        <v>328</v>
      </c>
      <c r="L24" s="176" t="s">
        <v>340</v>
      </c>
    </row>
    <row r="25" spans="2:12" ht="18.75">
      <c r="B25" s="168">
        <v>10</v>
      </c>
      <c r="C25" s="169" t="s">
        <v>326</v>
      </c>
      <c r="D25" s="170" t="s">
        <v>327</v>
      </c>
      <c r="E25" s="170" t="s">
        <v>328</v>
      </c>
      <c r="F25" s="170" t="s">
        <v>341</v>
      </c>
      <c r="G25" s="11"/>
      <c r="H25" s="183">
        <v>10</v>
      </c>
      <c r="I25" s="176" t="s">
        <v>345</v>
      </c>
      <c r="J25" s="176" t="s">
        <v>346</v>
      </c>
      <c r="K25" s="176" t="s">
        <v>328</v>
      </c>
      <c r="L25" s="176" t="s">
        <v>341</v>
      </c>
    </row>
    <row r="26" spans="2:12" ht="18.75">
      <c r="B26" s="168">
        <v>11</v>
      </c>
      <c r="C26" s="169" t="s">
        <v>326</v>
      </c>
      <c r="D26" s="170" t="s">
        <v>327</v>
      </c>
      <c r="E26" s="170" t="s">
        <v>328</v>
      </c>
      <c r="F26" s="170" t="s">
        <v>342</v>
      </c>
      <c r="G26" s="11"/>
      <c r="H26" s="183">
        <v>11</v>
      </c>
      <c r="I26" s="176" t="s">
        <v>345</v>
      </c>
      <c r="J26" s="176" t="s">
        <v>346</v>
      </c>
      <c r="K26" s="176" t="s">
        <v>328</v>
      </c>
      <c r="L26" s="176" t="s">
        <v>342</v>
      </c>
    </row>
    <row r="27" spans="2:12" ht="18.75">
      <c r="B27" s="168">
        <v>12</v>
      </c>
      <c r="C27" s="169" t="s">
        <v>326</v>
      </c>
      <c r="D27" s="170" t="s">
        <v>327</v>
      </c>
      <c r="E27" s="170" t="s">
        <v>328</v>
      </c>
      <c r="F27" s="170" t="s">
        <v>344</v>
      </c>
      <c r="G27" s="11"/>
      <c r="H27" s="183">
        <v>12</v>
      </c>
      <c r="I27" s="176" t="s">
        <v>345</v>
      </c>
      <c r="J27" s="176" t="s">
        <v>346</v>
      </c>
      <c r="K27" s="176" t="s">
        <v>328</v>
      </c>
      <c r="L27" s="176" t="s">
        <v>344</v>
      </c>
    </row>
    <row r="28" spans="2:12" ht="18.75">
      <c r="B28" s="168">
        <v>13</v>
      </c>
      <c r="C28" s="181" t="s">
        <v>326</v>
      </c>
      <c r="D28" s="181" t="s">
        <v>343</v>
      </c>
      <c r="E28" s="181" t="s">
        <v>328</v>
      </c>
      <c r="F28" s="182" t="s">
        <v>329</v>
      </c>
      <c r="G28" s="11"/>
      <c r="H28" s="183">
        <v>13</v>
      </c>
      <c r="I28" s="180" t="s">
        <v>345</v>
      </c>
      <c r="J28" s="180" t="s">
        <v>343</v>
      </c>
      <c r="K28" s="180" t="s">
        <v>328</v>
      </c>
      <c r="L28" s="180" t="s">
        <v>329</v>
      </c>
    </row>
    <row r="29" spans="2:12" ht="18.75">
      <c r="B29" s="168">
        <v>14</v>
      </c>
      <c r="C29" s="181" t="s">
        <v>326</v>
      </c>
      <c r="D29" s="181" t="s">
        <v>343</v>
      </c>
      <c r="E29" s="181" t="s">
        <v>328</v>
      </c>
      <c r="F29" s="182" t="s">
        <v>332</v>
      </c>
      <c r="G29" s="11"/>
      <c r="H29" s="183">
        <v>14</v>
      </c>
      <c r="I29" s="180" t="s">
        <v>345</v>
      </c>
      <c r="J29" s="180" t="s">
        <v>343</v>
      </c>
      <c r="K29" s="180" t="s">
        <v>328</v>
      </c>
      <c r="L29" s="180" t="s">
        <v>332</v>
      </c>
    </row>
    <row r="30" spans="2:12" ht="18.75">
      <c r="B30" s="168">
        <v>15</v>
      </c>
      <c r="C30" s="181" t="s">
        <v>326</v>
      </c>
      <c r="D30" s="181" t="s">
        <v>343</v>
      </c>
      <c r="E30" s="181" t="s">
        <v>328</v>
      </c>
      <c r="F30" s="182" t="s">
        <v>333</v>
      </c>
      <c r="G30" s="11"/>
      <c r="H30" s="183">
        <v>15</v>
      </c>
      <c r="I30" s="180" t="s">
        <v>345</v>
      </c>
      <c r="J30" s="180" t="s">
        <v>343</v>
      </c>
      <c r="K30" s="180" t="s">
        <v>328</v>
      </c>
      <c r="L30" s="180" t="s">
        <v>333</v>
      </c>
    </row>
    <row r="31" spans="2:12" ht="18.75">
      <c r="B31" s="168">
        <v>16</v>
      </c>
      <c r="C31" s="181" t="s">
        <v>326</v>
      </c>
      <c r="D31" s="181" t="s">
        <v>343</v>
      </c>
      <c r="E31" s="181" t="s">
        <v>328</v>
      </c>
      <c r="F31" s="182" t="s">
        <v>334</v>
      </c>
      <c r="G31" s="11"/>
      <c r="H31" s="183">
        <v>16</v>
      </c>
      <c r="I31" s="180" t="s">
        <v>345</v>
      </c>
      <c r="J31" s="180" t="s">
        <v>343</v>
      </c>
      <c r="K31" s="180" t="s">
        <v>328</v>
      </c>
      <c r="L31" s="180" t="s">
        <v>334</v>
      </c>
    </row>
    <row r="32" spans="2:12" ht="18.75">
      <c r="B32" s="168">
        <v>17</v>
      </c>
      <c r="C32" s="169" t="s">
        <v>326</v>
      </c>
      <c r="D32" s="170" t="s">
        <v>327</v>
      </c>
      <c r="E32" s="170" t="s">
        <v>348</v>
      </c>
      <c r="F32" s="170" t="s">
        <v>329</v>
      </c>
      <c r="G32" s="11"/>
      <c r="H32" s="183">
        <v>17</v>
      </c>
      <c r="I32" s="176" t="s">
        <v>345</v>
      </c>
      <c r="J32" s="176" t="s">
        <v>346</v>
      </c>
      <c r="K32" s="176" t="s">
        <v>348</v>
      </c>
      <c r="L32" s="176" t="s">
        <v>329</v>
      </c>
    </row>
    <row r="33" spans="2:12" ht="18.75">
      <c r="B33" s="168">
        <v>18</v>
      </c>
      <c r="C33" s="169" t="s">
        <v>326</v>
      </c>
      <c r="D33" s="170" t="s">
        <v>327</v>
      </c>
      <c r="E33" s="170" t="s">
        <v>348</v>
      </c>
      <c r="F33" s="170" t="s">
        <v>332</v>
      </c>
      <c r="G33" s="11"/>
      <c r="H33" s="183">
        <v>18</v>
      </c>
      <c r="I33" s="176" t="s">
        <v>345</v>
      </c>
      <c r="J33" s="176" t="s">
        <v>346</v>
      </c>
      <c r="K33" s="176" t="s">
        <v>348</v>
      </c>
      <c r="L33" s="176" t="s">
        <v>332</v>
      </c>
    </row>
    <row r="34" spans="2:12" ht="18.75">
      <c r="B34" s="168">
        <v>19</v>
      </c>
      <c r="C34" s="169" t="s">
        <v>326</v>
      </c>
      <c r="D34" s="170" t="s">
        <v>327</v>
      </c>
      <c r="E34" s="170" t="s">
        <v>348</v>
      </c>
      <c r="F34" s="170" t="s">
        <v>333</v>
      </c>
      <c r="G34" s="11"/>
      <c r="H34" s="183">
        <v>19</v>
      </c>
      <c r="I34" s="176" t="s">
        <v>345</v>
      </c>
      <c r="J34" s="176" t="s">
        <v>346</v>
      </c>
      <c r="K34" s="176" t="s">
        <v>348</v>
      </c>
      <c r="L34" s="176" t="s">
        <v>333</v>
      </c>
    </row>
    <row r="35" spans="2:12" ht="18.75">
      <c r="B35" s="168">
        <v>20</v>
      </c>
      <c r="C35" s="169" t="s">
        <v>326</v>
      </c>
      <c r="D35" s="170" t="s">
        <v>327</v>
      </c>
      <c r="E35" s="170" t="s">
        <v>348</v>
      </c>
      <c r="F35" s="170" t="s">
        <v>334</v>
      </c>
      <c r="G35" s="11"/>
      <c r="H35" s="183">
        <v>20</v>
      </c>
      <c r="I35" s="176" t="s">
        <v>345</v>
      </c>
      <c r="J35" s="176" t="s">
        <v>346</v>
      </c>
      <c r="K35" s="176" t="s">
        <v>348</v>
      </c>
      <c r="L35" s="176" t="s">
        <v>334</v>
      </c>
    </row>
    <row r="36" spans="2:12" ht="18.75">
      <c r="B36" s="168">
        <v>21</v>
      </c>
      <c r="C36" s="169" t="s">
        <v>326</v>
      </c>
      <c r="D36" s="170" t="s">
        <v>327</v>
      </c>
      <c r="E36" s="170" t="s">
        <v>348</v>
      </c>
      <c r="F36" s="170" t="s">
        <v>335</v>
      </c>
      <c r="G36" s="11"/>
      <c r="H36" s="168">
        <v>21</v>
      </c>
      <c r="I36" s="176" t="s">
        <v>345</v>
      </c>
      <c r="J36" s="176" t="s">
        <v>346</v>
      </c>
      <c r="K36" s="176" t="s">
        <v>348</v>
      </c>
      <c r="L36" s="176" t="s">
        <v>335</v>
      </c>
    </row>
    <row r="37" spans="2:12" ht="18.75">
      <c r="B37" s="168">
        <v>22</v>
      </c>
      <c r="C37" s="169" t="s">
        <v>326</v>
      </c>
      <c r="D37" s="170" t="s">
        <v>327</v>
      </c>
      <c r="E37" s="170" t="s">
        <v>348</v>
      </c>
      <c r="F37" s="170" t="s">
        <v>337</v>
      </c>
      <c r="G37" s="11"/>
      <c r="H37" s="168">
        <v>22</v>
      </c>
      <c r="I37" s="176" t="s">
        <v>345</v>
      </c>
      <c r="J37" s="176" t="s">
        <v>346</v>
      </c>
      <c r="K37" s="176" t="s">
        <v>348</v>
      </c>
      <c r="L37" s="176" t="s">
        <v>337</v>
      </c>
    </row>
    <row r="38" spans="2:12" ht="18.75">
      <c r="B38" s="168">
        <v>23</v>
      </c>
      <c r="C38" s="181" t="s">
        <v>326</v>
      </c>
      <c r="D38" s="181" t="s">
        <v>343</v>
      </c>
      <c r="E38" s="181" t="s">
        <v>348</v>
      </c>
      <c r="F38" s="182" t="s">
        <v>329</v>
      </c>
      <c r="G38" s="11"/>
      <c r="H38" s="168">
        <v>23</v>
      </c>
      <c r="I38" s="180" t="s">
        <v>345</v>
      </c>
      <c r="J38" s="180" t="s">
        <v>343</v>
      </c>
      <c r="K38" s="180" t="s">
        <v>348</v>
      </c>
      <c r="L38" s="180" t="s">
        <v>329</v>
      </c>
    </row>
    <row r="39" spans="2:12" ht="18.75">
      <c r="B39" s="168">
        <v>24</v>
      </c>
      <c r="C39" s="181" t="s">
        <v>326</v>
      </c>
      <c r="D39" s="181" t="s">
        <v>343</v>
      </c>
      <c r="E39" s="181" t="s">
        <v>348</v>
      </c>
      <c r="F39" s="182" t="s">
        <v>332</v>
      </c>
      <c r="G39" s="11"/>
      <c r="H39" s="168">
        <v>24</v>
      </c>
      <c r="I39" s="180" t="s">
        <v>345</v>
      </c>
      <c r="J39" s="180" t="s">
        <v>343</v>
      </c>
      <c r="K39" s="180" t="s">
        <v>348</v>
      </c>
      <c r="L39" s="180" t="s">
        <v>332</v>
      </c>
    </row>
    <row r="40" spans="2:12" ht="18.75">
      <c r="B40" s="168">
        <v>25</v>
      </c>
      <c r="C40" s="189" t="s">
        <v>326</v>
      </c>
      <c r="D40" s="190" t="s">
        <v>327</v>
      </c>
      <c r="E40" s="190" t="s">
        <v>356</v>
      </c>
      <c r="F40" s="190" t="s">
        <v>329</v>
      </c>
      <c r="G40" s="11"/>
      <c r="H40" s="47"/>
      <c r="I40" s="184"/>
      <c r="J40" s="47"/>
      <c r="K40" s="184"/>
      <c r="L40" s="47"/>
    </row>
    <row r="41" spans="2:12" ht="18.75">
      <c r="B41" s="168">
        <v>26</v>
      </c>
      <c r="C41" s="191" t="s">
        <v>326</v>
      </c>
      <c r="D41" s="192" t="s">
        <v>327</v>
      </c>
      <c r="E41" s="192" t="s">
        <v>356</v>
      </c>
      <c r="F41" s="192" t="s">
        <v>332</v>
      </c>
      <c r="G41" s="11"/>
      <c r="H41" s="47"/>
      <c r="I41" s="47"/>
      <c r="J41" s="47"/>
      <c r="K41" s="47"/>
      <c r="L41" s="47"/>
    </row>
    <row r="42" spans="2:12" ht="18.75">
      <c r="B42" s="168">
        <v>27</v>
      </c>
      <c r="C42" s="191" t="s">
        <v>326</v>
      </c>
      <c r="D42" s="192" t="s">
        <v>327</v>
      </c>
      <c r="E42" s="192" t="s">
        <v>356</v>
      </c>
      <c r="F42" s="192" t="s">
        <v>333</v>
      </c>
      <c r="H42" s="47"/>
      <c r="I42" s="47"/>
      <c r="J42" s="47"/>
      <c r="K42" s="47"/>
      <c r="L42" s="47"/>
    </row>
    <row r="43" spans="2:8" ht="18.75">
      <c r="B43" s="47"/>
      <c r="H43" s="48"/>
    </row>
    <row r="44" ht="15.75">
      <c r="B44"/>
    </row>
    <row r="45" ht="15.75">
      <c r="B45"/>
    </row>
    <row r="46" ht="15.75">
      <c r="B46"/>
    </row>
    <row r="47" ht="15.75">
      <c r="B47"/>
    </row>
    <row r="48" ht="15.75">
      <c r="B48"/>
    </row>
    <row r="49" ht="15.75">
      <c r="B49"/>
    </row>
    <row r="50" ht="15.75">
      <c r="H50" s="46"/>
    </row>
    <row r="51" ht="15.75">
      <c r="H51" s="46"/>
    </row>
    <row r="52" ht="15.75">
      <c r="H52" s="46"/>
    </row>
    <row r="53" ht="15.75">
      <c r="H53" s="46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6" zoomScaleNormal="86" zoomScalePageLayoutView="0" workbookViewId="0" topLeftCell="N9">
      <selection activeCell="T23" sqref="T23"/>
    </sheetView>
  </sheetViews>
  <sheetFormatPr defaultColWidth="11.00390625" defaultRowHeight="15.75"/>
  <cols>
    <col min="1" max="1" width="9.50390625" style="0" customWidth="1"/>
    <col min="2" max="2" width="0.12890625" style="0" hidden="1" customWidth="1"/>
    <col min="3" max="3" width="18.50390625" style="0" customWidth="1"/>
    <col min="4" max="4" width="5.00390625" style="0" customWidth="1"/>
    <col min="5" max="6" width="11.00390625" style="0" customWidth="1"/>
    <col min="7" max="7" width="19.00390625" style="0" customWidth="1"/>
    <col min="8" max="8" width="7.375" style="0" customWidth="1"/>
    <col min="9" max="10" width="11.00390625" style="0" customWidth="1"/>
    <col min="11" max="11" width="19.375" style="0" customWidth="1"/>
    <col min="12" max="12" width="7.50390625" style="0" customWidth="1"/>
    <col min="13" max="14" width="11.00390625" style="0" customWidth="1"/>
    <col min="15" max="15" width="22.50390625" style="0" customWidth="1"/>
    <col min="16" max="16" width="7.625" style="0" customWidth="1"/>
    <col min="17" max="18" width="11.00390625" style="0" customWidth="1"/>
    <col min="19" max="19" width="22.375" style="0" customWidth="1"/>
    <col min="20" max="20" width="7.125" style="0" customWidth="1"/>
  </cols>
  <sheetData>
    <row r="1" spans="1:2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66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>
      <c r="A4" s="1" t="s">
        <v>1</v>
      </c>
      <c r="B4" s="99"/>
      <c r="C4" s="99"/>
      <c r="D4" s="99"/>
      <c r="E4" s="99"/>
      <c r="F4" s="2"/>
      <c r="G4" s="99"/>
      <c r="H4" s="99"/>
      <c r="I4" s="99"/>
      <c r="J4" s="1" t="s">
        <v>261</v>
      </c>
      <c r="K4" s="99"/>
      <c r="L4" s="99"/>
      <c r="M4" s="99"/>
      <c r="N4" s="99"/>
      <c r="O4" s="99"/>
      <c r="P4" s="99"/>
      <c r="Q4" s="2"/>
      <c r="R4" s="2"/>
      <c r="S4" s="2"/>
      <c r="T4" s="2"/>
      <c r="U4" s="2"/>
    </row>
    <row r="5" spans="1:21" ht="18.75">
      <c r="A5" s="1" t="s">
        <v>19</v>
      </c>
      <c r="B5" s="1"/>
      <c r="C5" s="1"/>
      <c r="D5" s="1">
        <v>1</v>
      </c>
      <c r="E5" s="1"/>
      <c r="F5" s="1"/>
      <c r="G5" s="1"/>
      <c r="H5" s="1"/>
      <c r="I5" s="1"/>
      <c r="J5" s="1" t="s">
        <v>259</v>
      </c>
      <c r="K5" s="1" t="s">
        <v>9</v>
      </c>
      <c r="L5" s="1">
        <v>7</v>
      </c>
      <c r="M5" s="14"/>
      <c r="N5" s="15"/>
      <c r="O5" s="15"/>
      <c r="P5" s="15"/>
      <c r="Q5" s="1"/>
      <c r="R5" s="1"/>
      <c r="S5" s="1"/>
      <c r="T5" s="1"/>
      <c r="U5" s="2"/>
    </row>
    <row r="6" spans="1:21" ht="18.75">
      <c r="A6" s="3" t="s">
        <v>3</v>
      </c>
      <c r="B6" s="16">
        <v>1</v>
      </c>
      <c r="C6" s="5" t="s">
        <v>169</v>
      </c>
      <c r="D6" s="16">
        <v>2</v>
      </c>
      <c r="E6" s="15"/>
      <c r="F6" s="15"/>
      <c r="G6" s="15"/>
      <c r="H6" s="15"/>
      <c r="I6" s="15"/>
      <c r="J6" s="3" t="s">
        <v>3</v>
      </c>
      <c r="K6" s="18" t="str">
        <f>C9</f>
        <v>Gabi Spake</v>
      </c>
      <c r="L6" s="16">
        <v>2</v>
      </c>
      <c r="M6" s="19"/>
      <c r="N6" s="15"/>
      <c r="O6" s="15"/>
      <c r="P6" s="15"/>
      <c r="Q6" s="2"/>
      <c r="R6" s="2"/>
      <c r="S6" s="2"/>
      <c r="T6" s="2"/>
      <c r="U6" s="2"/>
    </row>
    <row r="7" spans="1:21" ht="18.75">
      <c r="A7" s="68" t="s">
        <v>60</v>
      </c>
      <c r="B7" s="20">
        <v>8</v>
      </c>
      <c r="C7" s="5" t="s">
        <v>175</v>
      </c>
      <c r="D7" s="20">
        <v>3</v>
      </c>
      <c r="E7" s="15"/>
      <c r="F7" s="1" t="s">
        <v>75</v>
      </c>
      <c r="G7" s="15"/>
      <c r="H7" s="15"/>
      <c r="I7" s="15"/>
      <c r="J7" s="68" t="s">
        <v>60</v>
      </c>
      <c r="K7" s="22" t="str">
        <f>C13</f>
        <v>Grace Kama</v>
      </c>
      <c r="L7" s="20">
        <v>1</v>
      </c>
      <c r="M7" s="19"/>
      <c r="N7" s="15"/>
      <c r="O7" s="15"/>
      <c r="P7" s="15"/>
      <c r="Q7" s="2"/>
      <c r="R7" s="2"/>
      <c r="S7" s="2"/>
      <c r="T7" s="2"/>
      <c r="U7" s="2"/>
    </row>
    <row r="8" spans="1:21" ht="18.75">
      <c r="A8" s="7" t="s">
        <v>5</v>
      </c>
      <c r="B8" s="20">
        <v>9</v>
      </c>
      <c r="C8" s="5" t="s">
        <v>176</v>
      </c>
      <c r="D8" s="20">
        <v>4</v>
      </c>
      <c r="E8" s="15"/>
      <c r="F8" s="1" t="s">
        <v>4</v>
      </c>
      <c r="G8" s="1"/>
      <c r="H8" s="1">
        <v>5</v>
      </c>
      <c r="I8" s="15"/>
      <c r="J8" s="7" t="s">
        <v>5</v>
      </c>
      <c r="K8" s="22" t="str">
        <f>C30</f>
        <v>Lillian Young</v>
      </c>
      <c r="L8" s="20">
        <v>4</v>
      </c>
      <c r="M8" s="15"/>
      <c r="N8" s="1" t="s">
        <v>7</v>
      </c>
      <c r="O8" s="1"/>
      <c r="P8" s="1">
        <v>10</v>
      </c>
      <c r="Q8" s="2"/>
      <c r="R8" s="2"/>
      <c r="S8" s="2"/>
      <c r="T8" s="2"/>
      <c r="U8" s="2"/>
    </row>
    <row r="9" spans="1:21" ht="18.75">
      <c r="A9" s="9" t="s">
        <v>6</v>
      </c>
      <c r="B9" s="23">
        <v>16</v>
      </c>
      <c r="C9" s="56" t="s">
        <v>183</v>
      </c>
      <c r="D9" s="23">
        <v>1</v>
      </c>
      <c r="E9" s="15"/>
      <c r="F9" s="3" t="s">
        <v>3</v>
      </c>
      <c r="G9" s="18" t="str">
        <f>C7</f>
        <v>Lucy Green</v>
      </c>
      <c r="H9" s="20">
        <v>3</v>
      </c>
      <c r="I9" s="15"/>
      <c r="J9" s="9" t="s">
        <v>6</v>
      </c>
      <c r="K9" s="22" t="str">
        <f>G12</f>
        <v>Coco Cairns</v>
      </c>
      <c r="L9" s="20">
        <v>3</v>
      </c>
      <c r="M9" s="15"/>
      <c r="N9" s="3" t="s">
        <v>3</v>
      </c>
      <c r="O9" s="18" t="str">
        <f>IF(L6=1,K6,(IF(L7=1,K7,(IF(L8=1,K8,1.7)))))</f>
        <v>Grace Kama</v>
      </c>
      <c r="P9" s="20">
        <v>1</v>
      </c>
      <c r="Q9" s="2"/>
      <c r="R9" s="2"/>
      <c r="S9" s="2"/>
      <c r="T9" s="2"/>
      <c r="U9" s="2"/>
    </row>
    <row r="10" spans="1:21" ht="18.75">
      <c r="A10" s="15"/>
      <c r="B10" s="15"/>
      <c r="C10" s="15"/>
      <c r="D10" s="15"/>
      <c r="E10" s="15"/>
      <c r="F10" s="68" t="s">
        <v>60</v>
      </c>
      <c r="G10" s="22" t="str">
        <f>C16</f>
        <v>Indi Klaus</v>
      </c>
      <c r="H10" s="5">
        <v>4</v>
      </c>
      <c r="I10" s="15"/>
      <c r="J10" s="15"/>
      <c r="K10" s="15"/>
      <c r="L10" s="15"/>
      <c r="M10" s="15"/>
      <c r="N10" s="68" t="s">
        <v>60</v>
      </c>
      <c r="O10" s="22" t="str">
        <f>K14</f>
        <v>Lucy Tandler</v>
      </c>
      <c r="P10" s="20">
        <v>2</v>
      </c>
      <c r="Q10" s="1"/>
      <c r="R10" s="1"/>
      <c r="S10" s="1" t="s">
        <v>385</v>
      </c>
      <c r="T10" s="1"/>
      <c r="U10" s="2"/>
    </row>
    <row r="11" spans="1:21" ht="18.75">
      <c r="A11" s="15"/>
      <c r="B11" s="15"/>
      <c r="C11" s="15"/>
      <c r="D11" s="15"/>
      <c r="E11" s="15"/>
      <c r="F11" s="7" t="s">
        <v>5</v>
      </c>
      <c r="G11" s="22" t="str">
        <f>C22</f>
        <v>Bonnie Hills</v>
      </c>
      <c r="H11" s="20">
        <v>2</v>
      </c>
      <c r="I11" s="15"/>
      <c r="J11" s="15"/>
      <c r="K11" s="15"/>
      <c r="L11" s="15"/>
      <c r="M11" s="15"/>
      <c r="N11" s="7" t="s">
        <v>5</v>
      </c>
      <c r="O11" s="22" t="str">
        <f>K22</f>
        <v>Bonnie Hills</v>
      </c>
      <c r="P11" s="23">
        <v>3</v>
      </c>
      <c r="Q11" s="2"/>
      <c r="R11" s="2"/>
      <c r="S11" s="11" t="s">
        <v>13</v>
      </c>
      <c r="T11" s="2">
        <v>12</v>
      </c>
      <c r="U11" s="2"/>
    </row>
    <row r="12" spans="1:21" ht="18.75">
      <c r="A12" s="1" t="s">
        <v>21</v>
      </c>
      <c r="B12" s="1"/>
      <c r="C12" s="1"/>
      <c r="D12" s="1">
        <v>2</v>
      </c>
      <c r="E12" s="15"/>
      <c r="F12" s="9" t="s">
        <v>6</v>
      </c>
      <c r="G12" s="25" t="str">
        <f>C28</f>
        <v>Coco Cairns</v>
      </c>
      <c r="H12" s="5">
        <v>1</v>
      </c>
      <c r="I12" s="15"/>
      <c r="J12" s="1" t="s">
        <v>260</v>
      </c>
      <c r="K12" s="1" t="s">
        <v>9</v>
      </c>
      <c r="L12" s="1">
        <v>8</v>
      </c>
      <c r="M12" s="19"/>
      <c r="N12" s="2"/>
      <c r="O12" s="2"/>
      <c r="P12" s="2"/>
      <c r="Q12" s="2"/>
      <c r="R12" s="3" t="s">
        <v>3</v>
      </c>
      <c r="S12" s="10" t="str">
        <f>O9</f>
        <v>Grace Kama</v>
      </c>
      <c r="T12" s="4">
        <v>1</v>
      </c>
      <c r="U12" s="2"/>
    </row>
    <row r="13" spans="1:21" ht="18.75">
      <c r="A13" s="3" t="s">
        <v>3</v>
      </c>
      <c r="B13" s="16">
        <v>4</v>
      </c>
      <c r="C13" s="49" t="s">
        <v>371</v>
      </c>
      <c r="D13" s="16">
        <v>2</v>
      </c>
      <c r="E13" s="15"/>
      <c r="F13" s="15"/>
      <c r="G13" s="15"/>
      <c r="H13" s="15"/>
      <c r="I13" s="15"/>
      <c r="J13" s="3" t="s">
        <v>3</v>
      </c>
      <c r="K13" s="18" t="str">
        <f>C14</f>
        <v>Liliana Bowrey</v>
      </c>
      <c r="L13" s="16">
        <v>1</v>
      </c>
      <c r="M13" s="19"/>
      <c r="N13" s="2"/>
      <c r="O13" s="2"/>
      <c r="P13" s="2"/>
      <c r="Q13" s="2"/>
      <c r="R13" s="68" t="s">
        <v>60</v>
      </c>
      <c r="S13" s="26" t="str">
        <f>O10</f>
        <v>Lucy Tandler</v>
      </c>
      <c r="T13" s="6">
        <v>2</v>
      </c>
      <c r="U13" s="2"/>
    </row>
    <row r="14" spans="1:21" ht="18.75">
      <c r="A14" s="68" t="s">
        <v>60</v>
      </c>
      <c r="B14" s="20">
        <v>5</v>
      </c>
      <c r="C14" s="5" t="s">
        <v>172</v>
      </c>
      <c r="D14" s="20">
        <v>1</v>
      </c>
      <c r="E14" s="15"/>
      <c r="F14" s="15"/>
      <c r="G14" s="15"/>
      <c r="H14" s="15"/>
      <c r="I14" s="15"/>
      <c r="J14" s="68" t="s">
        <v>60</v>
      </c>
      <c r="K14" s="22" t="str">
        <f>C21</f>
        <v>Lucy Tandler</v>
      </c>
      <c r="L14" s="20">
        <v>2</v>
      </c>
      <c r="M14" s="19"/>
      <c r="N14" s="2"/>
      <c r="O14" s="2"/>
      <c r="P14" s="2"/>
      <c r="Q14" s="2"/>
      <c r="R14" s="7" t="s">
        <v>5</v>
      </c>
      <c r="S14" s="26" t="str">
        <f>O19</f>
        <v>Liliana Bowrey</v>
      </c>
      <c r="T14" s="27">
        <v>3</v>
      </c>
      <c r="U14" s="2"/>
    </row>
    <row r="15" spans="1:21" ht="18.75">
      <c r="A15" s="7" t="s">
        <v>5</v>
      </c>
      <c r="B15" s="20">
        <v>12</v>
      </c>
      <c r="C15" s="5" t="s">
        <v>179</v>
      </c>
      <c r="D15" s="20">
        <v>4</v>
      </c>
      <c r="E15" s="15"/>
      <c r="F15" s="15"/>
      <c r="G15" s="15"/>
      <c r="H15" s="15"/>
      <c r="I15" s="15"/>
      <c r="J15" s="7" t="s">
        <v>5</v>
      </c>
      <c r="K15" s="22" t="str">
        <f>C6</f>
        <v>Keira Buckpitt</v>
      </c>
      <c r="L15" s="20">
        <v>3</v>
      </c>
      <c r="M15" s="15"/>
      <c r="N15" s="2"/>
      <c r="O15" s="2"/>
      <c r="P15" s="2"/>
      <c r="Q15" s="2"/>
      <c r="R15" s="9" t="s">
        <v>6</v>
      </c>
      <c r="S15" s="93" t="str">
        <f>O20</f>
        <v>Gabi Spake</v>
      </c>
      <c r="T15" s="5">
        <v>4</v>
      </c>
      <c r="U15" s="2"/>
    </row>
    <row r="16" spans="1:21" ht="18.75">
      <c r="A16" s="9" t="s">
        <v>6</v>
      </c>
      <c r="B16" s="23">
        <v>13</v>
      </c>
      <c r="C16" s="5" t="s">
        <v>180</v>
      </c>
      <c r="D16" s="23">
        <v>3</v>
      </c>
      <c r="E16" s="15"/>
      <c r="F16" s="15"/>
      <c r="G16" s="15"/>
      <c r="H16" s="15"/>
      <c r="I16" s="15"/>
      <c r="J16" s="9" t="s">
        <v>6</v>
      </c>
      <c r="K16" s="22" t="str">
        <f>G26</f>
        <v>Sienna Hinwood</v>
      </c>
      <c r="L16" s="20">
        <v>4</v>
      </c>
      <c r="M16" s="15"/>
      <c r="N16" s="2"/>
      <c r="O16" s="2"/>
      <c r="P16" s="2"/>
      <c r="Q16" s="2"/>
      <c r="R16" s="19"/>
      <c r="S16" s="28"/>
      <c r="T16" s="8"/>
      <c r="U16" s="2"/>
    </row>
    <row r="17" spans="1:21" ht="18.75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>
        <v>11</v>
      </c>
      <c r="Q17" s="2"/>
      <c r="R17" s="2"/>
      <c r="S17" s="2"/>
      <c r="T17" s="2"/>
      <c r="U17" s="2"/>
    </row>
    <row r="18" spans="1:21" ht="18.75">
      <c r="A18" s="1"/>
      <c r="B18" s="15"/>
      <c r="C18" s="15"/>
      <c r="D18" s="15"/>
      <c r="E18" s="15"/>
      <c r="F18" s="15"/>
      <c r="G18" s="15"/>
      <c r="H18" s="15"/>
      <c r="I18" s="15"/>
      <c r="J18" s="1"/>
      <c r="K18" s="15"/>
      <c r="L18" s="15"/>
      <c r="M18" s="15"/>
      <c r="N18" s="3" t="s">
        <v>3</v>
      </c>
      <c r="O18" s="18" t="str">
        <f>IF(L20=1,K20,(IF(L21=1,K21,(IF(L22=1,K22,1.9)))))</f>
        <v>Rosie Smart</v>
      </c>
      <c r="P18" s="20">
        <v>3</v>
      </c>
      <c r="Q18" s="1"/>
      <c r="R18" s="2"/>
      <c r="S18" s="2"/>
      <c r="T18" s="2"/>
      <c r="U18" s="2"/>
    </row>
    <row r="19" spans="1:21" ht="18.75">
      <c r="A19" s="1" t="s">
        <v>52</v>
      </c>
      <c r="B19" s="1"/>
      <c r="C19" s="1"/>
      <c r="D19" s="1">
        <v>3</v>
      </c>
      <c r="E19" s="1"/>
      <c r="F19" s="1"/>
      <c r="G19" s="1"/>
      <c r="H19" s="1"/>
      <c r="I19" s="1"/>
      <c r="J19" s="1" t="s">
        <v>305</v>
      </c>
      <c r="K19" s="1" t="s">
        <v>9</v>
      </c>
      <c r="L19" s="1">
        <v>9</v>
      </c>
      <c r="M19" s="14"/>
      <c r="N19" s="68" t="s">
        <v>60</v>
      </c>
      <c r="O19" s="22" t="str">
        <f>K13</f>
        <v>Liliana Bowrey</v>
      </c>
      <c r="P19" s="20">
        <v>1</v>
      </c>
      <c r="Q19" s="2"/>
      <c r="R19" s="2"/>
      <c r="S19" s="2"/>
      <c r="T19" s="2"/>
      <c r="U19" s="2"/>
    </row>
    <row r="20" spans="1:21" ht="18.75">
      <c r="A20" s="3" t="s">
        <v>3</v>
      </c>
      <c r="B20" s="16">
        <v>3</v>
      </c>
      <c r="C20" s="5" t="s">
        <v>171</v>
      </c>
      <c r="D20" s="16">
        <v>2</v>
      </c>
      <c r="E20" s="15"/>
      <c r="F20" s="15"/>
      <c r="G20" s="15"/>
      <c r="H20" s="15"/>
      <c r="I20" s="15"/>
      <c r="J20" s="3" t="s">
        <v>3</v>
      </c>
      <c r="K20" s="18" t="str">
        <f>C27</f>
        <v>Rosie Smart</v>
      </c>
      <c r="L20" s="16">
        <v>1</v>
      </c>
      <c r="M20" s="19"/>
      <c r="N20" s="7" t="s">
        <v>5</v>
      </c>
      <c r="O20" s="29" t="str">
        <f>K6</f>
        <v>Gabi Spake</v>
      </c>
      <c r="P20" s="23">
        <v>2</v>
      </c>
      <c r="Q20" s="8"/>
      <c r="R20" s="2"/>
      <c r="S20" s="2"/>
      <c r="T20" s="2"/>
      <c r="U20" s="2"/>
    </row>
    <row r="21" spans="1:21" ht="18.75">
      <c r="A21" s="68" t="s">
        <v>60</v>
      </c>
      <c r="B21" s="20">
        <v>6</v>
      </c>
      <c r="C21" s="5" t="s">
        <v>173</v>
      </c>
      <c r="D21" s="20">
        <v>1</v>
      </c>
      <c r="E21" s="15"/>
      <c r="F21" s="1" t="s">
        <v>184</v>
      </c>
      <c r="G21" s="15"/>
      <c r="H21" s="15"/>
      <c r="I21" s="15"/>
      <c r="J21" s="68" t="s">
        <v>60</v>
      </c>
      <c r="K21" s="22" t="str">
        <f>C20</f>
        <v>Holly Wishart</v>
      </c>
      <c r="L21" s="20">
        <v>3</v>
      </c>
      <c r="M21" s="19"/>
      <c r="N21" s="2"/>
      <c r="O21" s="2"/>
      <c r="P21" s="2"/>
      <c r="Q21" s="2"/>
      <c r="R21" s="2"/>
      <c r="S21" s="2"/>
      <c r="T21" s="2"/>
      <c r="U21" s="2"/>
    </row>
    <row r="22" spans="1:21" ht="18.75">
      <c r="A22" s="7" t="s">
        <v>5</v>
      </c>
      <c r="B22" s="20">
        <v>11</v>
      </c>
      <c r="C22" s="5" t="s">
        <v>178</v>
      </c>
      <c r="D22" s="20">
        <v>4</v>
      </c>
      <c r="E22" s="15"/>
      <c r="F22" s="1" t="s">
        <v>4</v>
      </c>
      <c r="G22" s="2"/>
      <c r="H22" s="1">
        <v>6</v>
      </c>
      <c r="I22" s="15"/>
      <c r="J22" s="7" t="s">
        <v>5</v>
      </c>
      <c r="K22" s="22" t="str">
        <f>G11</f>
        <v>Bonnie Hills</v>
      </c>
      <c r="L22" s="20">
        <v>2</v>
      </c>
      <c r="M22" s="15"/>
      <c r="N22" s="2"/>
      <c r="O22" s="2"/>
      <c r="P22" s="2"/>
      <c r="Q22" s="2"/>
      <c r="R22" s="2"/>
      <c r="S22" s="2"/>
      <c r="T22" s="2"/>
      <c r="U22" s="2"/>
    </row>
    <row r="23" spans="1:21" ht="18.75">
      <c r="A23" s="9" t="s">
        <v>6</v>
      </c>
      <c r="B23" s="23">
        <v>14</v>
      </c>
      <c r="C23" s="5" t="s">
        <v>181</v>
      </c>
      <c r="D23" s="23">
        <v>3</v>
      </c>
      <c r="E23" s="15"/>
      <c r="F23" s="3" t="s">
        <v>3</v>
      </c>
      <c r="G23" s="22" t="str">
        <f>C8</f>
        <v>Sea McManus</v>
      </c>
      <c r="H23" s="20">
        <v>4</v>
      </c>
      <c r="I23" s="15"/>
      <c r="J23" s="9" t="s">
        <v>6</v>
      </c>
      <c r="K23" s="22" t="str">
        <f>G24</f>
        <v>Lily Wundke</v>
      </c>
      <c r="L23" s="20">
        <v>4</v>
      </c>
      <c r="M23" s="15"/>
      <c r="N23" s="2"/>
      <c r="O23" s="2"/>
      <c r="P23" s="2"/>
      <c r="Q23" s="2"/>
      <c r="R23" s="2"/>
      <c r="S23" s="2"/>
      <c r="T23" s="2"/>
      <c r="U23" s="2"/>
    </row>
    <row r="24" spans="1:21" ht="18.75">
      <c r="A24" s="15"/>
      <c r="B24" s="15"/>
      <c r="C24" s="15"/>
      <c r="D24" s="15"/>
      <c r="E24" s="15"/>
      <c r="F24" s="68" t="s">
        <v>60</v>
      </c>
      <c r="G24" s="25" t="str">
        <f>C15</f>
        <v>Lily Wundke</v>
      </c>
      <c r="H24" s="20">
        <v>2</v>
      </c>
      <c r="I24" s="15"/>
      <c r="J24" s="15"/>
      <c r="K24" s="15"/>
      <c r="L24" s="15"/>
      <c r="M24" s="15"/>
      <c r="N24" s="2"/>
      <c r="O24" s="2"/>
      <c r="P24" s="2"/>
      <c r="Q24" s="2"/>
      <c r="R24" s="2"/>
      <c r="S24" s="2"/>
      <c r="T24" s="2"/>
      <c r="U24" s="2"/>
    </row>
    <row r="25" spans="1:21" ht="18.75">
      <c r="A25" s="15"/>
      <c r="B25" s="15"/>
      <c r="C25" s="15"/>
      <c r="D25" s="15"/>
      <c r="E25" s="15"/>
      <c r="F25" s="7" t="s">
        <v>5</v>
      </c>
      <c r="G25" s="18" t="str">
        <f>C23</f>
        <v>Anna Chamberlain</v>
      </c>
      <c r="H25" s="23">
        <v>3</v>
      </c>
      <c r="I25" s="15"/>
      <c r="J25" s="2"/>
      <c r="K25" s="2"/>
      <c r="L25" s="2"/>
      <c r="M25" s="15"/>
      <c r="N25" s="2"/>
      <c r="O25" s="2"/>
      <c r="P25" s="2"/>
      <c r="Q25" s="2"/>
      <c r="R25" s="2"/>
      <c r="S25" s="2"/>
      <c r="T25" s="2"/>
      <c r="U25" s="2"/>
    </row>
    <row r="26" spans="1:21" ht="18.75">
      <c r="A26" s="1" t="s">
        <v>53</v>
      </c>
      <c r="B26" s="1"/>
      <c r="C26" s="1"/>
      <c r="D26" s="1">
        <v>4</v>
      </c>
      <c r="E26" s="15"/>
      <c r="F26" s="9" t="s">
        <v>6</v>
      </c>
      <c r="G26" s="22" t="str">
        <f>C29</f>
        <v>Sienna Hinwood</v>
      </c>
      <c r="H26" s="20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.75">
      <c r="A27" s="3" t="s">
        <v>3</v>
      </c>
      <c r="B27" s="16">
        <v>2</v>
      </c>
      <c r="C27" s="5" t="s">
        <v>170</v>
      </c>
      <c r="D27" s="16">
        <v>1</v>
      </c>
      <c r="E27" s="15"/>
      <c r="F27" s="15"/>
      <c r="G27" s="15"/>
      <c r="H27" s="15"/>
      <c r="I27" s="2"/>
      <c r="J27" s="2"/>
      <c r="K27" s="2"/>
      <c r="L27" s="2"/>
      <c r="M27" s="19"/>
      <c r="N27" s="15"/>
      <c r="O27" s="15"/>
      <c r="P27" s="15"/>
      <c r="Q27" s="2"/>
      <c r="R27" s="2"/>
      <c r="S27" s="2"/>
      <c r="T27" s="2"/>
      <c r="U27" s="2"/>
    </row>
    <row r="28" spans="1:21" ht="18.75">
      <c r="A28" s="68" t="s">
        <v>60</v>
      </c>
      <c r="B28" s="20">
        <v>7</v>
      </c>
      <c r="C28" s="49" t="s">
        <v>174</v>
      </c>
      <c r="D28" s="20">
        <v>4</v>
      </c>
      <c r="E28" s="15"/>
      <c r="F28" s="15"/>
      <c r="G28" s="2"/>
      <c r="H28" s="15"/>
      <c r="I28" s="2"/>
      <c r="J28" s="8"/>
      <c r="K28" s="2"/>
      <c r="L28" s="2"/>
      <c r="M28" s="19"/>
      <c r="N28" s="15"/>
      <c r="O28" s="15"/>
      <c r="P28" s="15"/>
      <c r="Q28" s="2"/>
      <c r="R28" s="2"/>
      <c r="S28" s="2"/>
      <c r="T28" s="2"/>
      <c r="U28" s="2"/>
    </row>
    <row r="29" spans="1:21" ht="18.75">
      <c r="A29" s="7" t="s">
        <v>5</v>
      </c>
      <c r="B29" s="20">
        <v>10</v>
      </c>
      <c r="C29" s="5" t="s">
        <v>177</v>
      </c>
      <c r="D29" s="20">
        <v>3</v>
      </c>
      <c r="E29" s="15"/>
      <c r="F29" s="15"/>
      <c r="G29" s="15"/>
      <c r="H29" s="15"/>
      <c r="I29" s="2"/>
      <c r="J29" s="86"/>
      <c r="K29" s="86"/>
      <c r="L29" s="86"/>
      <c r="M29" s="86"/>
      <c r="N29" s="86"/>
      <c r="O29" s="86"/>
      <c r="P29" s="2"/>
      <c r="Q29" s="2"/>
      <c r="R29" s="2"/>
      <c r="S29" s="2"/>
      <c r="T29" s="2"/>
      <c r="U29" s="2"/>
    </row>
    <row r="30" spans="1:21" ht="18.75">
      <c r="A30" s="9" t="s">
        <v>6</v>
      </c>
      <c r="B30" s="23">
        <v>15</v>
      </c>
      <c r="C30" s="5" t="s">
        <v>182</v>
      </c>
      <c r="D30" s="23">
        <v>2</v>
      </c>
      <c r="E30" s="15"/>
      <c r="F30" s="15"/>
      <c r="G30" s="15"/>
      <c r="H30" s="15"/>
      <c r="I30" s="2"/>
      <c r="J30" s="86"/>
      <c r="K30" s="86"/>
      <c r="L30" s="86"/>
      <c r="M30" s="86"/>
      <c r="N30" s="86"/>
      <c r="O30" s="86"/>
      <c r="P30" s="2"/>
      <c r="Q30" s="2"/>
      <c r="R30" s="2"/>
      <c r="S30" s="2"/>
      <c r="T30" s="2"/>
      <c r="U30" s="2"/>
    </row>
    <row r="31" spans="1:21" ht="18.75">
      <c r="A31" s="2"/>
      <c r="B31" s="2"/>
      <c r="C31" s="2"/>
      <c r="D31" s="2"/>
      <c r="E31" s="2"/>
      <c r="F31" s="2"/>
      <c r="G31" s="2"/>
      <c r="H31" s="2"/>
      <c r="I31" s="2"/>
      <c r="J31" s="86"/>
      <c r="K31" s="127"/>
      <c r="L31" s="127"/>
      <c r="M31" s="86"/>
      <c r="N31" s="86"/>
      <c r="O31" s="86"/>
      <c r="P31" s="2"/>
      <c r="Q31" s="2"/>
      <c r="R31" s="2"/>
      <c r="S31" s="2"/>
      <c r="T31" s="2"/>
      <c r="U31" s="2"/>
    </row>
    <row r="32" spans="1:21" ht="18.75">
      <c r="A32" s="2"/>
      <c r="B32" s="2"/>
      <c r="C32" s="2"/>
      <c r="D32" s="2"/>
      <c r="E32" s="2"/>
      <c r="F32" s="2"/>
      <c r="G32" s="2"/>
      <c r="H32" s="2"/>
      <c r="I32" s="2"/>
      <c r="J32" s="86"/>
      <c r="K32" s="127"/>
      <c r="L32" s="127"/>
      <c r="M32" s="86"/>
      <c r="N32" s="86"/>
      <c r="O32" s="86"/>
      <c r="P32" s="2"/>
      <c r="Q32" s="2"/>
      <c r="R32" s="2"/>
      <c r="S32" s="2"/>
      <c r="T32" s="2"/>
      <c r="U32" s="2"/>
    </row>
    <row r="33" spans="1:21" ht="18.75">
      <c r="A33" s="2"/>
      <c r="B33" s="2"/>
      <c r="C33" s="2"/>
      <c r="D33" s="2"/>
      <c r="E33" s="2"/>
      <c r="F33" s="2"/>
      <c r="G33" s="2"/>
      <c r="H33" s="2"/>
      <c r="I33" s="2"/>
      <c r="J33" s="86"/>
      <c r="K33" s="146"/>
      <c r="L33" s="146"/>
      <c r="M33" s="86"/>
      <c r="N33" s="86"/>
      <c r="O33" s="86"/>
      <c r="P33" s="2"/>
      <c r="Q33" s="2"/>
      <c r="R33" s="2"/>
      <c r="S33" s="2"/>
      <c r="T33" s="2"/>
      <c r="U33" s="2"/>
    </row>
    <row r="34" spans="1:21" ht="18.75">
      <c r="A34" s="2"/>
      <c r="B34" s="2"/>
      <c r="C34" s="2"/>
      <c r="D34" s="2"/>
      <c r="E34" s="2"/>
      <c r="F34" s="2"/>
      <c r="G34" s="2"/>
      <c r="H34" s="2"/>
      <c r="I34" s="2"/>
      <c r="J34" s="86"/>
      <c r="K34" s="146"/>
      <c r="L34" s="146"/>
      <c r="M34" s="86"/>
      <c r="N34" s="86"/>
      <c r="O34" s="86"/>
      <c r="P34" s="2"/>
      <c r="Q34" s="2"/>
      <c r="R34" s="2"/>
      <c r="S34" s="2"/>
      <c r="T34" s="2"/>
      <c r="U34" s="2"/>
    </row>
    <row r="35" spans="1:21" ht="18.75">
      <c r="A35" s="2"/>
      <c r="B35" s="2"/>
      <c r="C35" s="2"/>
      <c r="D35" s="2"/>
      <c r="E35" s="2"/>
      <c r="F35" s="2"/>
      <c r="G35" s="2"/>
      <c r="H35" s="2"/>
      <c r="I35" s="2"/>
      <c r="J35" s="86"/>
      <c r="K35" s="127"/>
      <c r="L35" s="127"/>
      <c r="M35" s="86"/>
      <c r="N35" s="86"/>
      <c r="O35" s="86"/>
      <c r="P35" s="2"/>
      <c r="Q35" s="2"/>
      <c r="R35" s="2"/>
      <c r="S35" s="2"/>
      <c r="T35" s="2"/>
      <c r="U35" s="2"/>
    </row>
    <row r="36" spans="10:15" ht="15.75">
      <c r="J36" s="72"/>
      <c r="K36" s="72"/>
      <c r="L36" s="72"/>
      <c r="M36" s="72"/>
      <c r="N36" s="72"/>
      <c r="O36" s="72"/>
    </row>
    <row r="37" spans="10:15" ht="15.75">
      <c r="J37" s="72"/>
      <c r="K37" s="75"/>
      <c r="L37" s="75"/>
      <c r="M37" s="72"/>
      <c r="N37" s="72"/>
      <c r="O37" s="72"/>
    </row>
    <row r="38" spans="10:15" ht="15.75">
      <c r="J38" s="72"/>
      <c r="K38" s="72"/>
      <c r="L38" s="72"/>
      <c r="M38" s="72"/>
      <c r="N38" s="72"/>
      <c r="O38" s="72"/>
    </row>
    <row r="39" spans="10:15" ht="15.75">
      <c r="J39" s="72"/>
      <c r="K39" s="75"/>
      <c r="L39" s="75"/>
      <c r="M39" s="72"/>
      <c r="N39" s="72"/>
      <c r="O39" s="72"/>
    </row>
    <row r="40" spans="10:15" ht="15.75">
      <c r="J40" s="72"/>
      <c r="K40" s="75"/>
      <c r="L40" s="75"/>
      <c r="M40" s="72"/>
      <c r="N40" s="72"/>
      <c r="O40" s="72"/>
    </row>
    <row r="41" spans="10:15" ht="15.75">
      <c r="J41" s="72"/>
      <c r="K41" s="75"/>
      <c r="L41" s="75"/>
      <c r="M41" s="72"/>
      <c r="N41" s="72"/>
      <c r="O41" s="72"/>
    </row>
  </sheetData>
  <sheetProtection/>
  <printOptions/>
  <pageMargins left="0.75" right="0.75" top="1" bottom="1" header="0.5" footer="0.5"/>
  <pageSetup fitToHeight="1" fitToWidth="1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93"/>
  <sheetViews>
    <sheetView tabSelected="1" zoomScale="65" zoomScaleNormal="65" zoomScalePageLayoutView="0" workbookViewId="0" topLeftCell="V20">
      <selection activeCell="AD35" sqref="AD35"/>
    </sheetView>
  </sheetViews>
  <sheetFormatPr defaultColWidth="11.00390625" defaultRowHeight="15.75"/>
  <cols>
    <col min="1" max="1" width="10.00390625" style="0" customWidth="1"/>
    <col min="2" max="2" width="10.875" style="0" hidden="1" customWidth="1"/>
    <col min="3" max="3" width="26.125" style="0" customWidth="1"/>
    <col min="4" max="4" width="5.375" style="0" customWidth="1"/>
    <col min="5" max="6" width="11.00390625" style="0" customWidth="1"/>
    <col min="7" max="7" width="23.125" style="0" bestFit="1" customWidth="1"/>
    <col min="8" max="8" width="8.875" style="0" customWidth="1"/>
    <col min="9" max="10" width="11.00390625" style="0" customWidth="1"/>
    <col min="11" max="11" width="22.125" style="0" bestFit="1" customWidth="1"/>
    <col min="12" max="12" width="8.00390625" style="0" customWidth="1"/>
    <col min="13" max="14" width="11.00390625" style="0" customWidth="1"/>
    <col min="15" max="15" width="22.375" style="0" bestFit="1" customWidth="1"/>
    <col min="16" max="16" width="8.00390625" style="0" customWidth="1"/>
    <col min="17" max="18" width="11.00390625" style="0" customWidth="1"/>
    <col min="19" max="19" width="22.375" style="0" bestFit="1" customWidth="1"/>
    <col min="20" max="20" width="8.50390625" style="0" customWidth="1"/>
    <col min="21" max="21" width="11.375" style="0" customWidth="1"/>
    <col min="22" max="22" width="11.00390625" style="0" customWidth="1"/>
    <col min="23" max="23" width="19.875" style="0" customWidth="1"/>
    <col min="24" max="24" width="8.875" style="0" customWidth="1"/>
    <col min="25" max="26" width="11.00390625" style="0" customWidth="1"/>
    <col min="27" max="27" width="26.00390625" style="0" customWidth="1"/>
    <col min="28" max="28" width="8.50390625" style="0" customWidth="1"/>
  </cols>
  <sheetData>
    <row r="2" spans="1:30" ht="18.75">
      <c r="A2" s="66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>
      <c r="A4" s="63" t="s">
        <v>1</v>
      </c>
      <c r="B4" s="2"/>
      <c r="C4" s="2"/>
      <c r="D4" s="2"/>
      <c r="E4" s="2"/>
      <c r="F4" s="63" t="s">
        <v>29</v>
      </c>
      <c r="G4" s="2"/>
      <c r="H4" s="2"/>
      <c r="I4" s="2"/>
      <c r="J4" s="2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75">
      <c r="A5" s="15"/>
      <c r="B5" s="1" t="s">
        <v>2</v>
      </c>
      <c r="C5" s="1"/>
      <c r="D5" s="1">
        <v>1</v>
      </c>
      <c r="E5" s="15"/>
      <c r="F5" s="15"/>
      <c r="G5" s="15"/>
      <c r="H5" s="15"/>
      <c r="I5" s="2"/>
      <c r="J5" s="2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75">
      <c r="A6" s="3" t="s">
        <v>3</v>
      </c>
      <c r="B6" s="10">
        <v>1</v>
      </c>
      <c r="C6" s="49" t="s">
        <v>62</v>
      </c>
      <c r="D6" s="33">
        <v>1</v>
      </c>
      <c r="E6" s="15"/>
      <c r="F6" s="15"/>
      <c r="G6" s="15"/>
      <c r="H6" s="15"/>
      <c r="I6" s="2"/>
      <c r="J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75">
      <c r="A7" s="68" t="s">
        <v>60</v>
      </c>
      <c r="B7" s="39">
        <v>24</v>
      </c>
      <c r="C7" s="50" t="s">
        <v>85</v>
      </c>
      <c r="D7" s="35">
        <v>2</v>
      </c>
      <c r="E7" s="15"/>
      <c r="F7" s="15"/>
      <c r="G7" s="15"/>
      <c r="H7" s="15"/>
      <c r="I7" s="2"/>
      <c r="J7" s="2"/>
      <c r="K7" s="1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75">
      <c r="A8" s="7" t="s">
        <v>5</v>
      </c>
      <c r="B8" s="10">
        <v>36</v>
      </c>
      <c r="C8" s="50" t="s">
        <v>95</v>
      </c>
      <c r="D8" s="33">
        <v>4</v>
      </c>
      <c r="E8" s="15"/>
      <c r="F8" s="1" t="s">
        <v>306</v>
      </c>
      <c r="G8" s="36" t="s">
        <v>4</v>
      </c>
      <c r="H8" s="1">
        <v>13</v>
      </c>
      <c r="I8" s="2"/>
      <c r="J8" s="2"/>
      <c r="K8" s="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75">
      <c r="A9" s="9" t="s">
        <v>6</v>
      </c>
      <c r="B9" s="26">
        <v>48</v>
      </c>
      <c r="C9" s="56" t="s">
        <v>107</v>
      </c>
      <c r="D9" s="37">
        <v>3</v>
      </c>
      <c r="E9" s="15"/>
      <c r="F9" s="3" t="s">
        <v>3</v>
      </c>
      <c r="G9" s="10" t="str">
        <f>C9</f>
        <v>Zac McMartin</v>
      </c>
      <c r="H9" s="16">
        <v>3</v>
      </c>
      <c r="I9" s="2"/>
      <c r="J9" s="2"/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75">
      <c r="A10" s="19"/>
      <c r="B10" s="28"/>
      <c r="C10" s="19"/>
      <c r="D10" s="19"/>
      <c r="E10" s="15"/>
      <c r="F10" s="68" t="s">
        <v>60</v>
      </c>
      <c r="G10" s="10" t="str">
        <f>C14</f>
        <v>Toby Carpenter</v>
      </c>
      <c r="H10" s="20">
        <v>4</v>
      </c>
      <c r="I10" s="2"/>
      <c r="J10" s="63" t="s">
        <v>54</v>
      </c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75">
      <c r="A11" s="19"/>
      <c r="B11" s="36" t="s">
        <v>8</v>
      </c>
      <c r="C11" s="1"/>
      <c r="D11" s="1">
        <v>2</v>
      </c>
      <c r="E11" s="15"/>
      <c r="F11" s="7" t="s">
        <v>5</v>
      </c>
      <c r="G11" s="10" t="str">
        <f>C26</f>
        <v>Kai Allen</v>
      </c>
      <c r="H11" s="20">
        <v>1</v>
      </c>
      <c r="I11" s="2"/>
      <c r="J11" s="2"/>
      <c r="K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75">
      <c r="A12" s="3" t="s">
        <v>3</v>
      </c>
      <c r="B12" s="38">
        <v>3</v>
      </c>
      <c r="C12" s="49" t="s">
        <v>64</v>
      </c>
      <c r="D12" s="16">
        <v>1</v>
      </c>
      <c r="E12" s="15"/>
      <c r="F12" s="9" t="s">
        <v>6</v>
      </c>
      <c r="G12" s="10" t="str">
        <f>C32</f>
        <v>Cooper Puttergill</v>
      </c>
      <c r="H12" s="23">
        <v>2</v>
      </c>
      <c r="I12" s="2"/>
      <c r="J12" s="2"/>
      <c r="K12" s="1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.75">
      <c r="A13" s="68" t="s">
        <v>60</v>
      </c>
      <c r="B13" s="38">
        <v>22</v>
      </c>
      <c r="C13" s="50" t="s">
        <v>83</v>
      </c>
      <c r="D13" s="20">
        <v>2</v>
      </c>
      <c r="E13" s="15"/>
      <c r="F13" s="15"/>
      <c r="G13" s="15"/>
      <c r="H13" s="15"/>
      <c r="I13" s="2"/>
      <c r="J13" s="15"/>
      <c r="K13" s="36" t="s">
        <v>44</v>
      </c>
      <c r="L13" s="1">
        <v>19</v>
      </c>
      <c r="M13" s="2"/>
      <c r="N13" s="63" t="s">
        <v>76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75">
      <c r="A14" s="7" t="s">
        <v>5</v>
      </c>
      <c r="B14" s="38">
        <v>34</v>
      </c>
      <c r="C14" s="50" t="s">
        <v>94</v>
      </c>
      <c r="D14" s="20">
        <v>4</v>
      </c>
      <c r="E14" s="15"/>
      <c r="F14" s="15"/>
      <c r="G14" s="15"/>
      <c r="H14" s="15"/>
      <c r="I14" s="2"/>
      <c r="J14" s="3" t="s">
        <v>3</v>
      </c>
      <c r="K14" s="10" t="str">
        <f>C6</f>
        <v>Lennox Chell</v>
      </c>
      <c r="L14" s="33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75">
      <c r="A15" s="9" t="s">
        <v>6</v>
      </c>
      <c r="B15" s="38">
        <v>46</v>
      </c>
      <c r="C15" s="50" t="s">
        <v>105</v>
      </c>
      <c r="D15" s="23">
        <v>3</v>
      </c>
      <c r="E15" s="15"/>
      <c r="F15" s="15"/>
      <c r="G15" s="15"/>
      <c r="H15" s="15"/>
      <c r="I15" s="2"/>
      <c r="J15" s="68" t="s">
        <v>60</v>
      </c>
      <c r="K15" s="39" t="str">
        <f>C13</f>
        <v>Jaser Giddy</v>
      </c>
      <c r="L15" s="35">
        <v>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75">
      <c r="A16" s="19"/>
      <c r="B16" s="28"/>
      <c r="C16" s="19"/>
      <c r="D16" s="19"/>
      <c r="E16" s="15"/>
      <c r="F16" s="15"/>
      <c r="G16" s="15"/>
      <c r="H16" s="15"/>
      <c r="I16" s="2"/>
      <c r="J16" s="7" t="s">
        <v>5</v>
      </c>
      <c r="K16" s="10" t="str">
        <f>G22</f>
        <v>Luke Vidler</v>
      </c>
      <c r="L16" s="33">
        <v>2</v>
      </c>
      <c r="M16" s="2"/>
      <c r="N16" s="2"/>
      <c r="O16" s="2"/>
      <c r="P16" s="2"/>
      <c r="Q16" s="2"/>
      <c r="R16" s="63" t="s">
        <v>55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75">
      <c r="A17" s="19"/>
      <c r="B17" s="36" t="s">
        <v>11</v>
      </c>
      <c r="C17" s="1"/>
      <c r="D17" s="1">
        <v>3</v>
      </c>
      <c r="E17" s="15"/>
      <c r="F17" s="15"/>
      <c r="G17" s="15"/>
      <c r="H17" s="15"/>
      <c r="I17" s="2"/>
      <c r="J17" s="9" t="s">
        <v>6</v>
      </c>
      <c r="K17" s="26" t="str">
        <f>G47</f>
        <v>Ben Walsh</v>
      </c>
      <c r="L17" s="37">
        <v>4</v>
      </c>
      <c r="M17" s="2"/>
      <c r="N17" s="2"/>
      <c r="O17" s="63" t="s">
        <v>303</v>
      </c>
      <c r="P17" s="2">
        <v>28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75">
      <c r="A18" s="3" t="s">
        <v>3</v>
      </c>
      <c r="B18" s="53">
        <v>5</v>
      </c>
      <c r="C18" s="101" t="s">
        <v>66</v>
      </c>
      <c r="D18" s="16">
        <v>1</v>
      </c>
      <c r="E18" s="15"/>
      <c r="F18" s="15"/>
      <c r="G18" s="15"/>
      <c r="H18" s="15"/>
      <c r="I18" s="2"/>
      <c r="J18" s="19"/>
      <c r="K18" s="28"/>
      <c r="L18" s="19"/>
      <c r="M18" s="2"/>
      <c r="N18" s="3" t="s">
        <v>3</v>
      </c>
      <c r="O18" s="57" t="str">
        <f>K14</f>
        <v>Lennox Chell</v>
      </c>
      <c r="P18" s="40">
        <v>2</v>
      </c>
      <c r="Q18" s="2"/>
      <c r="R18" s="15"/>
      <c r="S18" s="36" t="s">
        <v>56</v>
      </c>
      <c r="T18" s="1">
        <v>34</v>
      </c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75">
      <c r="A19" s="68" t="s">
        <v>60</v>
      </c>
      <c r="B19" s="54">
        <v>20</v>
      </c>
      <c r="C19" s="50" t="s">
        <v>81</v>
      </c>
      <c r="D19" s="20">
        <v>2</v>
      </c>
      <c r="E19" s="15"/>
      <c r="F19" s="19"/>
      <c r="G19" s="15"/>
      <c r="H19" s="19"/>
      <c r="I19" s="2"/>
      <c r="J19" s="19"/>
      <c r="K19" s="36" t="s">
        <v>45</v>
      </c>
      <c r="L19" s="1">
        <v>20</v>
      </c>
      <c r="M19" s="2"/>
      <c r="N19" s="68" t="s">
        <v>60</v>
      </c>
      <c r="O19" s="58" t="str">
        <f>K23</f>
        <v>Logan Steinwede</v>
      </c>
      <c r="P19" s="33">
        <v>1</v>
      </c>
      <c r="Q19" s="2"/>
      <c r="R19" s="3" t="s">
        <v>3</v>
      </c>
      <c r="S19" s="10" t="str">
        <f>O19</f>
        <v>Logan Steinwede</v>
      </c>
      <c r="T19" s="33">
        <v>3</v>
      </c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75">
      <c r="A20" s="7" t="s">
        <v>5</v>
      </c>
      <c r="B20" s="54">
        <v>32</v>
      </c>
      <c r="C20" s="50" t="s">
        <v>369</v>
      </c>
      <c r="D20" s="20">
        <v>3</v>
      </c>
      <c r="E20" s="15"/>
      <c r="F20" s="1" t="s">
        <v>306</v>
      </c>
      <c r="G20" s="36" t="s">
        <v>10</v>
      </c>
      <c r="H20" s="1">
        <v>14</v>
      </c>
      <c r="I20" s="2"/>
      <c r="J20" s="3" t="s">
        <v>3</v>
      </c>
      <c r="K20" s="38" t="str">
        <f>C12</f>
        <v>Grayson Hinrichs</v>
      </c>
      <c r="L20" s="16">
        <v>1</v>
      </c>
      <c r="M20" s="2"/>
      <c r="N20" s="7" t="s">
        <v>5</v>
      </c>
      <c r="O20" s="58" t="str">
        <f>K45</f>
        <v>Jed Ashton</v>
      </c>
      <c r="P20" s="37">
        <v>3</v>
      </c>
      <c r="Q20" s="2"/>
      <c r="R20" s="68" t="s">
        <v>60</v>
      </c>
      <c r="S20" s="39" t="str">
        <f>O38</f>
        <v>Arch Whiteman</v>
      </c>
      <c r="T20" s="35">
        <v>1</v>
      </c>
      <c r="U20" s="2"/>
      <c r="V20" s="63" t="s">
        <v>7</v>
      </c>
      <c r="W20" s="2"/>
      <c r="X20" s="2"/>
      <c r="Y20" s="2"/>
      <c r="Z20" s="2"/>
      <c r="AA20" s="2"/>
      <c r="AB20" s="2"/>
      <c r="AC20" s="2"/>
      <c r="AD20" s="2"/>
    </row>
    <row r="21" spans="1:30" ht="18.75">
      <c r="A21" s="9" t="s">
        <v>6</v>
      </c>
      <c r="B21" s="55">
        <v>44</v>
      </c>
      <c r="C21" s="50" t="s">
        <v>103</v>
      </c>
      <c r="D21" s="23">
        <v>4</v>
      </c>
      <c r="E21" s="15"/>
      <c r="F21" s="3" t="s">
        <v>3</v>
      </c>
      <c r="G21" s="10" t="str">
        <f>C15</f>
        <v>Holden Fadjukov</v>
      </c>
      <c r="H21" s="40">
        <v>3</v>
      </c>
      <c r="I21" s="2"/>
      <c r="J21" s="68" t="s">
        <v>60</v>
      </c>
      <c r="K21" s="38" t="str">
        <f>C38</f>
        <v>Charlie Peplow</v>
      </c>
      <c r="L21" s="20">
        <v>4</v>
      </c>
      <c r="M21" s="2"/>
      <c r="N21" s="2"/>
      <c r="O21" s="2"/>
      <c r="P21" s="2"/>
      <c r="Q21" s="2"/>
      <c r="R21" s="7" t="s">
        <v>5</v>
      </c>
      <c r="S21" s="10" t="str">
        <f>O25</f>
        <v>Luke Vidler</v>
      </c>
      <c r="T21" s="33">
        <v>4</v>
      </c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8.75">
      <c r="A22" s="19"/>
      <c r="B22" s="28"/>
      <c r="C22" s="19"/>
      <c r="D22" s="19"/>
      <c r="E22" s="15"/>
      <c r="F22" s="68" t="s">
        <v>60</v>
      </c>
      <c r="G22" s="10" t="str">
        <f>C8</f>
        <v>Luke Vidler</v>
      </c>
      <c r="H22" s="33">
        <v>1</v>
      </c>
      <c r="I22" s="2"/>
      <c r="J22" s="7" t="s">
        <v>5</v>
      </c>
      <c r="K22" s="38" t="str">
        <f>G11</f>
        <v>Kai Allen</v>
      </c>
      <c r="L22" s="20">
        <v>3</v>
      </c>
      <c r="M22" s="2"/>
      <c r="N22" s="15"/>
      <c r="O22" s="63" t="s">
        <v>302</v>
      </c>
      <c r="P22" s="1">
        <v>29</v>
      </c>
      <c r="Q22" s="2"/>
      <c r="R22" s="9" t="s">
        <v>6</v>
      </c>
      <c r="S22" s="26" t="str">
        <f>O34</f>
        <v>Ethan Hartge</v>
      </c>
      <c r="T22" s="37">
        <v>2</v>
      </c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75">
      <c r="A23" s="15"/>
      <c r="B23" s="36" t="s">
        <v>15</v>
      </c>
      <c r="C23" s="1"/>
      <c r="D23" s="1">
        <v>4</v>
      </c>
      <c r="E23" s="15"/>
      <c r="F23" s="7" t="s">
        <v>5</v>
      </c>
      <c r="G23" s="10" t="str">
        <f>C39</f>
        <v>Jackie Pheloung</v>
      </c>
      <c r="H23" s="35">
        <v>4</v>
      </c>
      <c r="I23" s="2"/>
      <c r="J23" s="9" t="s">
        <v>6</v>
      </c>
      <c r="K23" s="38" t="str">
        <f>C7</f>
        <v>Logan Steinwede</v>
      </c>
      <c r="L23" s="23">
        <v>2</v>
      </c>
      <c r="M23" s="2"/>
      <c r="N23" s="3" t="s">
        <v>3</v>
      </c>
      <c r="O23" s="10" t="str">
        <f>K20</f>
        <v>Grayson Hinrichs</v>
      </c>
      <c r="P23" s="33">
        <v>1</v>
      </c>
      <c r="Q23" s="2"/>
      <c r="R23" s="19"/>
      <c r="S23" s="28"/>
      <c r="T23" s="19"/>
      <c r="U23" s="2"/>
      <c r="V23" s="15"/>
      <c r="W23" s="36" t="s">
        <v>30</v>
      </c>
      <c r="X23" s="1">
        <v>37</v>
      </c>
      <c r="Y23" s="2"/>
      <c r="Z23" s="2"/>
      <c r="AA23" s="2"/>
      <c r="AB23" s="2"/>
      <c r="AC23" s="2"/>
      <c r="AD23" s="2"/>
    </row>
    <row r="24" spans="1:30" ht="18.75">
      <c r="A24" s="3" t="s">
        <v>3</v>
      </c>
      <c r="B24" s="53">
        <v>7</v>
      </c>
      <c r="C24" s="49" t="s">
        <v>68</v>
      </c>
      <c r="D24" s="16">
        <v>1</v>
      </c>
      <c r="E24" s="15"/>
      <c r="F24" s="9" t="s">
        <v>6</v>
      </c>
      <c r="G24" s="10" t="str">
        <f>C21</f>
        <v>Marty Peel</v>
      </c>
      <c r="H24" s="33">
        <v>2</v>
      </c>
      <c r="I24" s="2"/>
      <c r="J24" s="19"/>
      <c r="K24" s="28"/>
      <c r="L24" s="19"/>
      <c r="M24" s="2"/>
      <c r="N24" s="68" t="s">
        <v>60</v>
      </c>
      <c r="O24" s="39" t="str">
        <f>K28</f>
        <v>Hunter Weston</v>
      </c>
      <c r="P24" s="35">
        <v>3</v>
      </c>
      <c r="Q24" s="2"/>
      <c r="R24" s="19"/>
      <c r="S24" s="36" t="s">
        <v>57</v>
      </c>
      <c r="T24" s="1">
        <v>35</v>
      </c>
      <c r="U24" s="2"/>
      <c r="V24" s="3" t="s">
        <v>3</v>
      </c>
      <c r="W24" s="10" t="str">
        <f>S20</f>
        <v>Arch Whiteman</v>
      </c>
      <c r="X24" s="33">
        <v>1</v>
      </c>
      <c r="Y24" s="2"/>
      <c r="Z24" s="66" t="s">
        <v>12</v>
      </c>
      <c r="AA24" s="2" t="s">
        <v>387</v>
      </c>
      <c r="AB24" s="2"/>
      <c r="AC24" s="2"/>
      <c r="AD24" s="2"/>
    </row>
    <row r="25" spans="1:30" ht="18.75">
      <c r="A25" s="68" t="s">
        <v>60</v>
      </c>
      <c r="B25" s="54">
        <v>18</v>
      </c>
      <c r="C25" s="101" t="s">
        <v>372</v>
      </c>
      <c r="D25" s="20">
        <v>2</v>
      </c>
      <c r="E25" s="15"/>
      <c r="F25" s="19"/>
      <c r="G25" s="19"/>
      <c r="H25" s="19"/>
      <c r="I25" s="2"/>
      <c r="J25" s="19"/>
      <c r="K25" s="36" t="s">
        <v>46</v>
      </c>
      <c r="L25" s="1">
        <v>21</v>
      </c>
      <c r="M25" s="2"/>
      <c r="N25" s="7" t="s">
        <v>5</v>
      </c>
      <c r="O25" s="10" t="str">
        <f>K16</f>
        <v>Luke Vidler</v>
      </c>
      <c r="P25" s="33">
        <v>2</v>
      </c>
      <c r="Q25" s="2"/>
      <c r="R25" s="3" t="s">
        <v>3</v>
      </c>
      <c r="S25" s="38" t="str">
        <f>O23</f>
        <v>Grayson Hinrichs</v>
      </c>
      <c r="T25" s="16">
        <v>3</v>
      </c>
      <c r="U25" s="2"/>
      <c r="V25" s="68" t="s">
        <v>60</v>
      </c>
      <c r="W25" s="39" t="str">
        <f>S26</f>
        <v>Beau Buckpitt</v>
      </c>
      <c r="X25" s="35">
        <v>2</v>
      </c>
      <c r="Y25" s="2"/>
      <c r="Z25" s="2"/>
      <c r="AA25" s="2"/>
      <c r="AB25" s="2"/>
      <c r="AC25" s="2"/>
      <c r="AD25" s="2"/>
    </row>
    <row r="26" spans="1:30" ht="18.75">
      <c r="A26" s="7" t="s">
        <v>5</v>
      </c>
      <c r="B26" s="54">
        <v>30</v>
      </c>
      <c r="C26" s="50" t="s">
        <v>91</v>
      </c>
      <c r="D26" s="20">
        <v>3</v>
      </c>
      <c r="E26" s="15"/>
      <c r="F26" s="15"/>
      <c r="G26" s="15"/>
      <c r="H26" s="15"/>
      <c r="I26" s="2"/>
      <c r="J26" s="3" t="s">
        <v>3</v>
      </c>
      <c r="K26" s="38" t="str">
        <f>C18</f>
        <v>Jay Occhilupo</v>
      </c>
      <c r="L26" s="16">
        <v>1</v>
      </c>
      <c r="M26" s="2"/>
      <c r="N26" s="19"/>
      <c r="O26" s="28"/>
      <c r="P26" s="19"/>
      <c r="Q26" s="2"/>
      <c r="R26" s="68" t="s">
        <v>60</v>
      </c>
      <c r="S26" s="38" t="str">
        <f>O29</f>
        <v>Beau Buckpitt</v>
      </c>
      <c r="T26" s="20">
        <v>2</v>
      </c>
      <c r="U26" s="2"/>
      <c r="V26" s="7" t="s">
        <v>5</v>
      </c>
      <c r="W26" s="10" t="str">
        <f>S34</f>
        <v>Jay Occhilupo</v>
      </c>
      <c r="X26" s="33">
        <v>3</v>
      </c>
      <c r="Y26" s="2"/>
      <c r="Z26" s="15"/>
      <c r="AA26" s="36" t="s">
        <v>13</v>
      </c>
      <c r="AB26" s="1">
        <v>39</v>
      </c>
      <c r="AC26" s="2"/>
      <c r="AD26" s="2"/>
    </row>
    <row r="27" spans="1:30" ht="18.75">
      <c r="A27" s="9" t="s">
        <v>6</v>
      </c>
      <c r="B27" s="55">
        <v>42</v>
      </c>
      <c r="C27" s="50" t="s">
        <v>101</v>
      </c>
      <c r="D27" s="23">
        <v>4</v>
      </c>
      <c r="E27" s="15"/>
      <c r="F27" s="15"/>
      <c r="G27" s="15"/>
      <c r="H27" s="15"/>
      <c r="I27" s="2"/>
      <c r="J27" s="68" t="s">
        <v>60</v>
      </c>
      <c r="K27" s="38" t="str">
        <f>C25</f>
        <v>Brandon Mercy</v>
      </c>
      <c r="L27" s="20">
        <v>3</v>
      </c>
      <c r="M27" s="2"/>
      <c r="N27" s="19"/>
      <c r="O27" s="63" t="s">
        <v>304</v>
      </c>
      <c r="P27" s="1">
        <v>30</v>
      </c>
      <c r="Q27" s="2"/>
      <c r="R27" s="7" t="s">
        <v>5</v>
      </c>
      <c r="S27" s="38" t="str">
        <f>O18</f>
        <v>Lennox Chell</v>
      </c>
      <c r="T27" s="20">
        <v>1</v>
      </c>
      <c r="U27" s="2"/>
      <c r="V27" s="2"/>
      <c r="W27" s="2"/>
      <c r="X27" s="2"/>
      <c r="Y27" s="2"/>
      <c r="Z27" s="3" t="s">
        <v>3</v>
      </c>
      <c r="AA27" s="10" t="str">
        <f>W24</f>
        <v>Arch Whiteman</v>
      </c>
      <c r="AB27" s="33">
        <v>2</v>
      </c>
      <c r="AC27" s="2"/>
      <c r="AD27" s="2"/>
    </row>
    <row r="28" spans="1:30" ht="18.75">
      <c r="A28" s="15"/>
      <c r="B28" s="41"/>
      <c r="C28" s="15"/>
      <c r="D28" s="15"/>
      <c r="E28" s="15"/>
      <c r="F28" s="15"/>
      <c r="G28" s="15"/>
      <c r="H28" s="15"/>
      <c r="I28" s="2"/>
      <c r="J28" s="7" t="s">
        <v>5</v>
      </c>
      <c r="K28" s="38" t="str">
        <f>G33</f>
        <v>Hunter Weston</v>
      </c>
      <c r="L28" s="20">
        <v>2</v>
      </c>
      <c r="M28" s="2"/>
      <c r="N28" s="3" t="s">
        <v>3</v>
      </c>
      <c r="O28" s="38" t="str">
        <f>K26</f>
        <v>Jay Occhilupo</v>
      </c>
      <c r="P28" s="16">
        <v>2</v>
      </c>
      <c r="Q28" s="2"/>
      <c r="R28" s="9" t="s">
        <v>6</v>
      </c>
      <c r="S28" s="212" t="str">
        <f>O45</f>
        <v>Josh Grange</v>
      </c>
      <c r="T28" s="23">
        <v>4</v>
      </c>
      <c r="U28" s="2"/>
      <c r="V28" s="19"/>
      <c r="W28" s="28"/>
      <c r="X28" s="19"/>
      <c r="Y28" s="2"/>
      <c r="Z28" s="68" t="s">
        <v>60</v>
      </c>
      <c r="AA28" s="39" t="str">
        <f>W25</f>
        <v>Beau Buckpitt</v>
      </c>
      <c r="AB28" s="35">
        <v>3</v>
      </c>
      <c r="AC28" s="2"/>
      <c r="AD28" s="2"/>
    </row>
    <row r="29" spans="1:30" ht="18.75">
      <c r="A29" s="15"/>
      <c r="B29" s="36" t="s">
        <v>16</v>
      </c>
      <c r="C29" s="1"/>
      <c r="D29" s="1">
        <v>5</v>
      </c>
      <c r="E29" s="15"/>
      <c r="F29" s="15"/>
      <c r="G29" s="15"/>
      <c r="H29" s="15"/>
      <c r="I29" s="2"/>
      <c r="J29" s="9" t="s">
        <v>6</v>
      </c>
      <c r="K29" s="38" t="str">
        <f>C44</f>
        <v>Will Carter</v>
      </c>
      <c r="L29" s="23">
        <v>4</v>
      </c>
      <c r="M29" s="2"/>
      <c r="N29" s="68" t="s">
        <v>60</v>
      </c>
      <c r="O29" s="38" t="str">
        <f>K53</f>
        <v>Beau Buckpitt</v>
      </c>
      <c r="P29" s="20">
        <v>1</v>
      </c>
      <c r="Q29" s="2"/>
      <c r="R29" s="19"/>
      <c r="S29" s="28"/>
      <c r="T29" s="19"/>
      <c r="U29" s="2"/>
      <c r="V29" s="19"/>
      <c r="W29" s="36" t="s">
        <v>32</v>
      </c>
      <c r="X29" s="1">
        <v>38</v>
      </c>
      <c r="Y29" s="2"/>
      <c r="Z29" s="7" t="s">
        <v>5</v>
      </c>
      <c r="AA29" s="10" t="str">
        <f>W30</f>
        <v>Olly Bolton</v>
      </c>
      <c r="AB29" s="33">
        <v>4</v>
      </c>
      <c r="AC29" s="2"/>
      <c r="AD29" s="2"/>
    </row>
    <row r="30" spans="1:30" ht="18.75">
      <c r="A30" s="3" t="s">
        <v>3</v>
      </c>
      <c r="B30" s="53">
        <v>9</v>
      </c>
      <c r="C30" s="101" t="s">
        <v>373</v>
      </c>
      <c r="D30" s="16">
        <v>1</v>
      </c>
      <c r="E30" s="15"/>
      <c r="F30" s="15"/>
      <c r="G30" s="15"/>
      <c r="H30" s="15"/>
      <c r="I30" s="2"/>
      <c r="J30" s="19"/>
      <c r="K30" s="28"/>
      <c r="L30" s="19"/>
      <c r="M30" s="2"/>
      <c r="N30" s="7" t="s">
        <v>5</v>
      </c>
      <c r="O30" s="38" t="str">
        <f>K35</f>
        <v>Marty Peel</v>
      </c>
      <c r="P30" s="20">
        <v>3</v>
      </c>
      <c r="Q30" s="2"/>
      <c r="R30" s="19"/>
      <c r="S30" s="36" t="s">
        <v>58</v>
      </c>
      <c r="T30" s="1">
        <v>36</v>
      </c>
      <c r="U30" s="2"/>
      <c r="V30" s="3" t="s">
        <v>3</v>
      </c>
      <c r="W30" s="38" t="str">
        <f>S33</f>
        <v>Olly Bolton</v>
      </c>
      <c r="X30" s="16">
        <v>1</v>
      </c>
      <c r="Y30" s="2"/>
      <c r="Z30" s="9" t="s">
        <v>6</v>
      </c>
      <c r="AA30" s="26" t="str">
        <f>W32</f>
        <v>Ethan Hartge</v>
      </c>
      <c r="AB30" s="37">
        <v>1</v>
      </c>
      <c r="AC30" s="2"/>
      <c r="AD30" s="2"/>
    </row>
    <row r="31" spans="1:30" ht="18.75">
      <c r="A31" s="68" t="s">
        <v>60</v>
      </c>
      <c r="B31" s="54">
        <v>16</v>
      </c>
      <c r="C31" s="50" t="s">
        <v>78</v>
      </c>
      <c r="D31" s="20">
        <v>2</v>
      </c>
      <c r="E31" s="15"/>
      <c r="F31" s="15"/>
      <c r="G31" s="15"/>
      <c r="H31" s="15"/>
      <c r="I31" s="2"/>
      <c r="J31" s="15"/>
      <c r="K31" s="36" t="s">
        <v>47</v>
      </c>
      <c r="L31" s="1">
        <v>22</v>
      </c>
      <c r="M31" s="2"/>
      <c r="N31" s="19"/>
      <c r="O31" s="28"/>
      <c r="P31" s="19"/>
      <c r="Q31" s="2"/>
      <c r="R31" s="3" t="s">
        <v>3</v>
      </c>
      <c r="S31" s="38" t="str">
        <f>O44</f>
        <v>Hugh Nicholson</v>
      </c>
      <c r="T31" s="16">
        <v>4</v>
      </c>
      <c r="U31" s="2"/>
      <c r="V31" s="68" t="s">
        <v>60</v>
      </c>
      <c r="W31" s="38" t="str">
        <f>S27</f>
        <v>Lennox Chell</v>
      </c>
      <c r="X31" s="20">
        <v>3</v>
      </c>
      <c r="Y31" s="2"/>
      <c r="Z31" s="2"/>
      <c r="AA31" s="2"/>
      <c r="AB31" s="2"/>
      <c r="AC31" s="2"/>
      <c r="AD31" s="2"/>
    </row>
    <row r="32" spans="1:30" ht="18.75">
      <c r="A32" s="7" t="s">
        <v>5</v>
      </c>
      <c r="B32" s="54">
        <v>28</v>
      </c>
      <c r="C32" s="50" t="s">
        <v>89</v>
      </c>
      <c r="D32" s="20">
        <v>4</v>
      </c>
      <c r="E32" s="15"/>
      <c r="F32" s="1" t="s">
        <v>306</v>
      </c>
      <c r="G32" s="36" t="s">
        <v>14</v>
      </c>
      <c r="H32" s="1">
        <v>15</v>
      </c>
      <c r="I32" s="2"/>
      <c r="J32" s="3" t="s">
        <v>3</v>
      </c>
      <c r="K32" s="38" t="str">
        <f>C24</f>
        <v>Jackson Graham</v>
      </c>
      <c r="L32" s="16">
        <v>4</v>
      </c>
      <c r="M32" s="2"/>
      <c r="N32" s="19"/>
      <c r="O32" s="63" t="s">
        <v>301</v>
      </c>
      <c r="P32" s="1">
        <v>31</v>
      </c>
      <c r="Q32" s="2"/>
      <c r="R32" s="68" t="s">
        <v>60</v>
      </c>
      <c r="S32" s="38" t="str">
        <f>O33</f>
        <v>Mike Clayton-Brown</v>
      </c>
      <c r="T32" s="20">
        <v>3</v>
      </c>
      <c r="U32" s="2"/>
      <c r="V32" s="7" t="s">
        <v>5</v>
      </c>
      <c r="W32" s="38" t="str">
        <f>S22</f>
        <v>Ethan Hartge</v>
      </c>
      <c r="X32" s="20">
        <v>2</v>
      </c>
      <c r="Y32" s="2"/>
      <c r="Z32" s="2"/>
      <c r="AA32" s="2"/>
      <c r="AB32" s="2"/>
      <c r="AC32" s="2"/>
      <c r="AD32" s="2"/>
    </row>
    <row r="33" spans="1:30" ht="18.75">
      <c r="A33" s="9" t="s">
        <v>6</v>
      </c>
      <c r="B33" s="55">
        <v>40</v>
      </c>
      <c r="C33" s="50" t="s">
        <v>99</v>
      </c>
      <c r="D33" s="23">
        <v>3</v>
      </c>
      <c r="E33" s="15"/>
      <c r="F33" s="3" t="s">
        <v>3</v>
      </c>
      <c r="G33" s="10" t="str">
        <f>C33</f>
        <v>Hunter Weston</v>
      </c>
      <c r="H33" s="16">
        <v>1</v>
      </c>
      <c r="I33" s="2"/>
      <c r="J33" s="68" t="s">
        <v>60</v>
      </c>
      <c r="K33" s="38" t="str">
        <f>C30</f>
        <v>Mike Clayton-Brown</v>
      </c>
      <c r="L33" s="20">
        <v>1</v>
      </c>
      <c r="M33" s="2"/>
      <c r="N33" s="3" t="s">
        <v>3</v>
      </c>
      <c r="O33" s="38" t="str">
        <f>K33</f>
        <v>Mike Clayton-Brown</v>
      </c>
      <c r="P33" s="16">
        <v>1</v>
      </c>
      <c r="Q33" s="2"/>
      <c r="R33" s="7" t="s">
        <v>5</v>
      </c>
      <c r="S33" s="38" t="str">
        <f>O39</f>
        <v>Olly Bolton</v>
      </c>
      <c r="T33" s="20">
        <v>1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.75">
      <c r="A34" s="19"/>
      <c r="B34" s="28"/>
      <c r="C34" s="19"/>
      <c r="D34" s="19"/>
      <c r="E34" s="15"/>
      <c r="F34" s="68" t="s">
        <v>60</v>
      </c>
      <c r="G34" s="10" t="str">
        <f>C37</f>
        <v>Keo Bartholomew</v>
      </c>
      <c r="H34" s="20">
        <v>3</v>
      </c>
      <c r="I34" s="2"/>
      <c r="J34" s="7" t="s">
        <v>5</v>
      </c>
      <c r="K34" s="38" t="str">
        <f>C51</f>
        <v>Will Clarke</v>
      </c>
      <c r="L34" s="20">
        <v>3</v>
      </c>
      <c r="M34" s="2"/>
      <c r="N34" s="68" t="s">
        <v>60</v>
      </c>
      <c r="O34" s="38" t="str">
        <f>K44</f>
        <v>Ethan Hartge</v>
      </c>
      <c r="P34" s="20">
        <v>2</v>
      </c>
      <c r="Q34" s="2"/>
      <c r="R34" s="9" t="s">
        <v>6</v>
      </c>
      <c r="S34" s="38" t="str">
        <f>O28</f>
        <v>Jay Occhilupo</v>
      </c>
      <c r="T34" s="23">
        <v>2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75">
      <c r="A35" s="19"/>
      <c r="B35" s="36" t="s">
        <v>31</v>
      </c>
      <c r="C35" s="1"/>
      <c r="D35" s="1">
        <v>6</v>
      </c>
      <c r="E35" s="15"/>
      <c r="F35" s="7" t="s">
        <v>5</v>
      </c>
      <c r="G35" s="10" t="str">
        <f>C20</f>
        <v>Kurt Morrow</v>
      </c>
      <c r="H35" s="20">
        <v>2</v>
      </c>
      <c r="I35" s="2"/>
      <c r="J35" s="9" t="s">
        <v>6</v>
      </c>
      <c r="K35" s="38" t="str">
        <f>G24</f>
        <v>Marty Peel</v>
      </c>
      <c r="L35" s="23">
        <v>2</v>
      </c>
      <c r="M35" s="2"/>
      <c r="N35" s="7" t="s">
        <v>5</v>
      </c>
      <c r="O35" s="38" t="str">
        <f>K39</f>
        <v>Blake Ireland</v>
      </c>
      <c r="P35" s="20">
        <v>3</v>
      </c>
      <c r="Q35" s="2"/>
      <c r="R35" s="19"/>
      <c r="S35" s="28"/>
      <c r="T35" s="19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.75">
      <c r="A36" s="3" t="s">
        <v>3</v>
      </c>
      <c r="B36" s="53">
        <v>11</v>
      </c>
      <c r="C36" s="49" t="s">
        <v>71</v>
      </c>
      <c r="D36" s="16">
        <v>1</v>
      </c>
      <c r="E36" s="15"/>
      <c r="F36" s="9" t="s">
        <v>6</v>
      </c>
      <c r="G36" s="10" t="str">
        <f>C50</f>
        <v>Van Whiteman</v>
      </c>
      <c r="H36" s="23">
        <v>4</v>
      </c>
      <c r="I36" s="2"/>
      <c r="J36" s="15"/>
      <c r="K36" s="41"/>
      <c r="L36" s="15"/>
      <c r="M36" s="2"/>
      <c r="N36" s="19"/>
      <c r="O36" s="28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75">
      <c r="A37" s="68" t="s">
        <v>60</v>
      </c>
      <c r="B37" s="54">
        <v>14</v>
      </c>
      <c r="C37" s="50" t="s">
        <v>74</v>
      </c>
      <c r="D37" s="20">
        <v>4</v>
      </c>
      <c r="E37" s="15"/>
      <c r="F37" s="19"/>
      <c r="G37" s="19"/>
      <c r="H37" s="19"/>
      <c r="I37" s="2"/>
      <c r="J37" s="15"/>
      <c r="K37" s="36" t="s">
        <v>48</v>
      </c>
      <c r="L37" s="1">
        <v>23</v>
      </c>
      <c r="M37" s="2"/>
      <c r="N37" s="15"/>
      <c r="O37" s="63" t="s">
        <v>307</v>
      </c>
      <c r="P37" s="1">
        <v>32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8.75">
      <c r="A38" s="7" t="s">
        <v>5</v>
      </c>
      <c r="B38" s="54">
        <v>26</v>
      </c>
      <c r="C38" s="50" t="s">
        <v>87</v>
      </c>
      <c r="D38" s="20">
        <v>2</v>
      </c>
      <c r="E38" s="15"/>
      <c r="F38" s="19"/>
      <c r="G38" s="19"/>
      <c r="H38" s="19"/>
      <c r="I38" s="2"/>
      <c r="J38" s="3" t="s">
        <v>3</v>
      </c>
      <c r="K38" s="38" t="str">
        <f>C36</f>
        <v>Eli McDonald</v>
      </c>
      <c r="L38" s="16">
        <v>4</v>
      </c>
      <c r="M38" s="2"/>
      <c r="N38" s="3" t="s">
        <v>3</v>
      </c>
      <c r="O38" s="38" t="str">
        <f>K57</f>
        <v>Arch Whiteman</v>
      </c>
      <c r="P38" s="16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75">
      <c r="A39" s="9" t="s">
        <v>6</v>
      </c>
      <c r="B39" s="55">
        <v>38</v>
      </c>
      <c r="C39" s="50" t="s">
        <v>97</v>
      </c>
      <c r="D39" s="23">
        <v>3</v>
      </c>
      <c r="E39" s="15"/>
      <c r="F39" s="19"/>
      <c r="G39" s="19"/>
      <c r="H39" s="19"/>
      <c r="I39" s="2"/>
      <c r="J39" s="68" t="s">
        <v>60</v>
      </c>
      <c r="K39" s="38" t="str">
        <f>C43</f>
        <v>Blake Ireland</v>
      </c>
      <c r="L39" s="20">
        <v>2</v>
      </c>
      <c r="M39" s="2"/>
      <c r="N39" s="68" t="s">
        <v>60</v>
      </c>
      <c r="O39" s="38" t="str">
        <f>K40</f>
        <v>Olly Bolton</v>
      </c>
      <c r="P39" s="20">
        <v>2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75">
      <c r="A40" s="15"/>
      <c r="B40" s="41"/>
      <c r="C40" s="15"/>
      <c r="D40" s="15"/>
      <c r="E40" s="15"/>
      <c r="F40" s="15"/>
      <c r="G40" s="15"/>
      <c r="H40" s="15"/>
      <c r="I40" s="2"/>
      <c r="J40" s="7" t="s">
        <v>5</v>
      </c>
      <c r="K40" s="38" t="str">
        <f>C56</f>
        <v>Olly Bolton</v>
      </c>
      <c r="L40" s="20">
        <v>1</v>
      </c>
      <c r="M40" s="2"/>
      <c r="N40" s="7" t="s">
        <v>5</v>
      </c>
      <c r="O40" s="38" t="str">
        <f>K64</f>
        <v>Ryley Smidt</v>
      </c>
      <c r="P40" s="20">
        <v>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8.75">
      <c r="A41" s="15"/>
      <c r="B41" s="41"/>
      <c r="C41" s="15"/>
      <c r="D41" s="15"/>
      <c r="E41" s="15"/>
      <c r="F41" s="15"/>
      <c r="G41" s="15"/>
      <c r="H41" s="15"/>
      <c r="I41" s="2"/>
      <c r="J41" s="9" t="s">
        <v>6</v>
      </c>
      <c r="K41" s="38" t="str">
        <f>G12</f>
        <v>Cooper Puttergill</v>
      </c>
      <c r="L41" s="23">
        <v>3</v>
      </c>
      <c r="M41" s="2"/>
      <c r="N41" s="65"/>
      <c r="O41" s="64"/>
      <c r="P41" s="19"/>
      <c r="Q41" s="2"/>
      <c r="R41" s="86"/>
      <c r="S41" s="86"/>
      <c r="T41" s="86"/>
      <c r="U41" s="86"/>
      <c r="V41" s="86"/>
      <c r="W41" s="86"/>
      <c r="X41" s="86"/>
      <c r="Y41" s="2"/>
      <c r="Z41" s="2"/>
      <c r="AA41" s="2"/>
      <c r="AB41" s="2"/>
      <c r="AC41" s="2"/>
      <c r="AD41" s="2"/>
    </row>
    <row r="42" spans="1:30" ht="18.75">
      <c r="A42" s="15"/>
      <c r="B42" s="36" t="s">
        <v>33</v>
      </c>
      <c r="C42" s="1"/>
      <c r="D42" s="1">
        <v>7</v>
      </c>
      <c r="E42" s="15"/>
      <c r="F42" s="15"/>
      <c r="G42" s="15"/>
      <c r="H42" s="15"/>
      <c r="I42" s="2"/>
      <c r="J42" s="19"/>
      <c r="K42" s="28"/>
      <c r="L42" s="19"/>
      <c r="M42" s="2"/>
      <c r="N42" s="2"/>
      <c r="O42" s="66" t="s">
        <v>308</v>
      </c>
      <c r="P42" s="63">
        <v>33</v>
      </c>
      <c r="Q42" s="2"/>
      <c r="R42" s="86"/>
      <c r="S42" s="86"/>
      <c r="T42" s="86"/>
      <c r="U42" s="86"/>
      <c r="V42" s="86"/>
      <c r="W42" s="86"/>
      <c r="X42" s="86"/>
      <c r="Y42" s="2"/>
      <c r="Z42" s="2"/>
      <c r="AA42" s="2"/>
      <c r="AB42" s="2"/>
      <c r="AC42" s="2"/>
      <c r="AD42" s="2"/>
    </row>
    <row r="43" spans="1:30" ht="18.75">
      <c r="A43" s="3" t="s">
        <v>3</v>
      </c>
      <c r="B43" s="53">
        <v>12</v>
      </c>
      <c r="C43" s="49" t="s">
        <v>72</v>
      </c>
      <c r="D43" s="33">
        <v>1</v>
      </c>
      <c r="E43" s="15"/>
      <c r="F43" s="15"/>
      <c r="G43" s="15"/>
      <c r="H43" s="15"/>
      <c r="I43" s="2"/>
      <c r="J43" s="19"/>
      <c r="K43" s="36" t="s">
        <v>49</v>
      </c>
      <c r="L43" s="1">
        <v>24</v>
      </c>
      <c r="M43" s="2"/>
      <c r="N43" s="3" t="s">
        <v>3</v>
      </c>
      <c r="O43" s="38" t="str">
        <f>K63</f>
        <v>Ethan Stocks</v>
      </c>
      <c r="P43" s="16">
        <v>3</v>
      </c>
      <c r="Q43" s="2"/>
      <c r="R43" s="86"/>
      <c r="S43" s="86"/>
      <c r="T43" s="86"/>
      <c r="U43" s="86"/>
      <c r="V43" s="86"/>
      <c r="W43" s="86"/>
      <c r="X43" s="86"/>
      <c r="Y43" s="2"/>
      <c r="Z43" s="2"/>
      <c r="AA43" s="2"/>
      <c r="AB43" s="2"/>
      <c r="AC43" s="2"/>
      <c r="AD43" s="2"/>
    </row>
    <row r="44" spans="1:30" ht="18.75">
      <c r="A44" s="68" t="s">
        <v>60</v>
      </c>
      <c r="B44" s="54">
        <v>13</v>
      </c>
      <c r="C44" s="50" t="s">
        <v>73</v>
      </c>
      <c r="D44" s="35">
        <v>2</v>
      </c>
      <c r="E44" s="15"/>
      <c r="F44" s="15"/>
      <c r="G44" s="15"/>
      <c r="H44" s="15"/>
      <c r="I44" s="2"/>
      <c r="J44" s="3" t="s">
        <v>3</v>
      </c>
      <c r="K44" s="38" t="str">
        <f>C49</f>
        <v>Ethan Hartge</v>
      </c>
      <c r="L44" s="16">
        <v>1</v>
      </c>
      <c r="M44" s="2"/>
      <c r="N44" s="68" t="s">
        <v>60</v>
      </c>
      <c r="O44" s="38" t="str">
        <f>K60</f>
        <v>Hugh Nicholson</v>
      </c>
      <c r="P44" s="20">
        <v>1</v>
      </c>
      <c r="Q44" s="2"/>
      <c r="R44" s="86"/>
      <c r="S44" s="86"/>
      <c r="T44" s="127"/>
      <c r="U44" s="127"/>
      <c r="V44" s="86"/>
      <c r="W44" s="86"/>
      <c r="X44" s="86"/>
      <c r="Y44" s="2"/>
      <c r="Z44" s="2"/>
      <c r="AA44" s="2"/>
      <c r="AB44" s="2"/>
      <c r="AC44" s="2"/>
      <c r="AD44" s="2"/>
    </row>
    <row r="45" spans="1:30" ht="18.75">
      <c r="A45" s="7" t="s">
        <v>5</v>
      </c>
      <c r="B45" s="54">
        <v>25</v>
      </c>
      <c r="C45" s="50" t="s">
        <v>86</v>
      </c>
      <c r="D45" s="33">
        <v>3</v>
      </c>
      <c r="E45" s="15"/>
      <c r="F45" s="1" t="s">
        <v>306</v>
      </c>
      <c r="G45" s="36" t="s">
        <v>17</v>
      </c>
      <c r="H45" s="1">
        <v>16</v>
      </c>
      <c r="I45" s="2"/>
      <c r="J45" s="68" t="s">
        <v>60</v>
      </c>
      <c r="K45" s="38" t="str">
        <f>C55</f>
        <v>Jed Ashton</v>
      </c>
      <c r="L45" s="20">
        <v>2</v>
      </c>
      <c r="M45" s="2"/>
      <c r="N45" s="7" t="s">
        <v>5</v>
      </c>
      <c r="O45" s="212" t="str">
        <f>K51</f>
        <v>Josh Grange</v>
      </c>
      <c r="P45" s="20">
        <v>2</v>
      </c>
      <c r="Q45" s="2"/>
      <c r="R45" s="86"/>
      <c r="S45" s="86"/>
      <c r="T45" s="127"/>
      <c r="U45" s="127"/>
      <c r="V45" s="86"/>
      <c r="W45" s="86"/>
      <c r="X45" s="86"/>
      <c r="Y45" s="2"/>
      <c r="Z45" s="2"/>
      <c r="AA45" s="2"/>
      <c r="AB45" s="2"/>
      <c r="AC45" s="2"/>
      <c r="AD45" s="2"/>
    </row>
    <row r="46" spans="1:30" ht="18.75">
      <c r="A46" s="9" t="s">
        <v>6</v>
      </c>
      <c r="B46" s="55">
        <v>37</v>
      </c>
      <c r="C46" s="50" t="s">
        <v>96</v>
      </c>
      <c r="D46" s="37">
        <v>4</v>
      </c>
      <c r="E46" s="15"/>
      <c r="F46" s="3" t="s">
        <v>3</v>
      </c>
      <c r="G46" s="10" t="str">
        <f>C69</f>
        <v>Gus Nicholson</v>
      </c>
      <c r="H46" s="16">
        <v>1</v>
      </c>
      <c r="I46" s="2"/>
      <c r="J46" s="7" t="s">
        <v>5</v>
      </c>
      <c r="K46" s="38" t="str">
        <f>C62</f>
        <v>Aidan Chamberlain</v>
      </c>
      <c r="L46" s="20">
        <v>4</v>
      </c>
      <c r="M46" s="2"/>
      <c r="N46" s="2"/>
      <c r="O46" s="2"/>
      <c r="P46" s="2"/>
      <c r="Q46" s="2"/>
      <c r="R46" s="86"/>
      <c r="S46" s="86"/>
      <c r="T46" s="127"/>
      <c r="U46" s="127"/>
      <c r="V46" s="86"/>
      <c r="W46" s="86"/>
      <c r="X46" s="86"/>
      <c r="Y46" s="2"/>
      <c r="Z46" s="2"/>
      <c r="AA46" s="2"/>
      <c r="AB46" s="2"/>
      <c r="AC46" s="2"/>
      <c r="AD46" s="2"/>
    </row>
    <row r="47" spans="1:30" ht="18.75">
      <c r="A47" s="19"/>
      <c r="B47" s="28"/>
      <c r="C47" s="19"/>
      <c r="D47" s="19"/>
      <c r="E47" s="15"/>
      <c r="F47" s="68" t="s">
        <v>60</v>
      </c>
      <c r="G47" s="10" t="str">
        <f>C27</f>
        <v>Ben Walsh</v>
      </c>
      <c r="H47" s="20">
        <v>2</v>
      </c>
      <c r="I47" s="2"/>
      <c r="J47" s="9" t="s">
        <v>6</v>
      </c>
      <c r="K47" s="38" t="str">
        <f>G35</f>
        <v>Kurt Morrow</v>
      </c>
      <c r="L47" s="23">
        <v>3</v>
      </c>
      <c r="M47" s="2"/>
      <c r="N47" s="2"/>
      <c r="O47" s="2"/>
      <c r="P47" s="2"/>
      <c r="Q47" s="2"/>
      <c r="R47" s="86"/>
      <c r="S47" s="86"/>
      <c r="T47" s="86"/>
      <c r="U47" s="86"/>
      <c r="V47" s="86"/>
      <c r="W47" s="86"/>
      <c r="X47" s="86"/>
      <c r="Y47" s="2"/>
      <c r="Z47" s="2"/>
      <c r="AA47" s="2"/>
      <c r="AB47" s="2"/>
      <c r="AC47" s="2"/>
      <c r="AD47" s="2"/>
    </row>
    <row r="48" spans="1:30" ht="18.75">
      <c r="A48" s="19"/>
      <c r="B48" s="36" t="s">
        <v>34</v>
      </c>
      <c r="C48" s="1"/>
      <c r="D48" s="1">
        <v>8</v>
      </c>
      <c r="E48" s="15"/>
      <c r="F48" s="7" t="s">
        <v>5</v>
      </c>
      <c r="G48" s="93" t="str">
        <f>C64</f>
        <v>Ethan Pearce</v>
      </c>
      <c r="H48" s="20">
        <v>3</v>
      </c>
      <c r="I48" s="2"/>
      <c r="J48" s="15"/>
      <c r="K48" s="41"/>
      <c r="L48" s="15"/>
      <c r="M48" s="2"/>
      <c r="N48" s="2"/>
      <c r="O48" s="2"/>
      <c r="P48" s="2"/>
      <c r="Q48" s="2"/>
      <c r="R48" s="86"/>
      <c r="S48" s="86"/>
      <c r="T48" s="127"/>
      <c r="U48" s="127"/>
      <c r="V48" s="86"/>
      <c r="W48" s="86"/>
      <c r="X48" s="86"/>
      <c r="Y48" s="2"/>
      <c r="Z48" s="2"/>
      <c r="AA48" s="2"/>
      <c r="AB48" s="2"/>
      <c r="AC48" s="2"/>
      <c r="AD48" s="2"/>
    </row>
    <row r="49" spans="1:30" ht="18.75">
      <c r="A49" s="3" t="s">
        <v>3</v>
      </c>
      <c r="B49" s="53">
        <v>10</v>
      </c>
      <c r="C49" s="49" t="s">
        <v>70</v>
      </c>
      <c r="D49" s="16">
        <v>1</v>
      </c>
      <c r="E49" s="15"/>
      <c r="F49" s="9" t="s">
        <v>6</v>
      </c>
      <c r="G49" s="10" t="str">
        <f>C46</f>
        <v>Lucas McKean</v>
      </c>
      <c r="H49" s="23">
        <v>4</v>
      </c>
      <c r="I49" s="2"/>
      <c r="J49" s="15"/>
      <c r="K49" s="41"/>
      <c r="L49" s="15"/>
      <c r="M49" s="2"/>
      <c r="N49" s="2"/>
      <c r="O49" s="2"/>
      <c r="P49" s="2"/>
      <c r="Q49" s="2"/>
      <c r="R49" s="86"/>
      <c r="S49" s="86"/>
      <c r="T49" s="127"/>
      <c r="U49" s="127"/>
      <c r="V49" s="86"/>
      <c r="W49" s="86"/>
      <c r="X49" s="86"/>
      <c r="Y49" s="2"/>
      <c r="Z49" s="2"/>
      <c r="AA49" s="2"/>
      <c r="AB49" s="2"/>
      <c r="AC49" s="2"/>
      <c r="AD49" s="2"/>
    </row>
    <row r="50" spans="1:30" ht="18.75">
      <c r="A50" s="68" t="s">
        <v>60</v>
      </c>
      <c r="B50" s="54">
        <v>15</v>
      </c>
      <c r="C50" s="101" t="s">
        <v>77</v>
      </c>
      <c r="D50" s="20">
        <v>4</v>
      </c>
      <c r="E50" s="15"/>
      <c r="F50" s="15"/>
      <c r="G50" s="15"/>
      <c r="H50" s="15"/>
      <c r="I50" s="2"/>
      <c r="J50" s="15"/>
      <c r="K50" s="36" t="s">
        <v>50</v>
      </c>
      <c r="L50" s="1">
        <v>25</v>
      </c>
      <c r="M50" s="2"/>
      <c r="N50" s="2"/>
      <c r="O50" s="2"/>
      <c r="P50" s="2"/>
      <c r="Q50" s="2"/>
      <c r="R50" s="86"/>
      <c r="S50" s="86"/>
      <c r="T50" s="127"/>
      <c r="U50" s="127"/>
      <c r="V50" s="86"/>
      <c r="W50" s="86"/>
      <c r="X50" s="86"/>
      <c r="Y50" s="2"/>
      <c r="Z50" s="2"/>
      <c r="AA50" s="2"/>
      <c r="AB50" s="2"/>
      <c r="AC50" s="2"/>
      <c r="AD50" s="2"/>
    </row>
    <row r="51" spans="1:30" ht="18.75">
      <c r="A51" s="7" t="s">
        <v>5</v>
      </c>
      <c r="B51" s="54">
        <v>27</v>
      </c>
      <c r="C51" s="50" t="s">
        <v>88</v>
      </c>
      <c r="D51" s="20">
        <v>2</v>
      </c>
      <c r="E51" s="15"/>
      <c r="F51" s="15"/>
      <c r="G51" s="15"/>
      <c r="H51" s="15"/>
      <c r="I51" s="2"/>
      <c r="J51" s="3" t="s">
        <v>3</v>
      </c>
      <c r="K51" s="212" t="str">
        <f>C61</f>
        <v>Josh Grange</v>
      </c>
      <c r="L51" s="33">
        <v>2</v>
      </c>
      <c r="M51" s="2"/>
      <c r="N51" s="2"/>
      <c r="O51" s="2"/>
      <c r="P51" s="2"/>
      <c r="Q51" s="2"/>
      <c r="R51" s="86"/>
      <c r="S51" s="86"/>
      <c r="T51" s="127"/>
      <c r="U51" s="127"/>
      <c r="V51" s="86"/>
      <c r="W51" s="86"/>
      <c r="X51" s="86"/>
      <c r="Y51" s="2"/>
      <c r="Z51" s="2"/>
      <c r="AA51" s="2"/>
      <c r="AB51" s="2"/>
      <c r="AC51" s="2"/>
      <c r="AD51" s="2"/>
    </row>
    <row r="52" spans="1:30" ht="18.75">
      <c r="A52" s="9" t="s">
        <v>6</v>
      </c>
      <c r="B52" s="55">
        <v>39</v>
      </c>
      <c r="C52" s="50" t="s">
        <v>98</v>
      </c>
      <c r="D52" s="23">
        <v>3</v>
      </c>
      <c r="E52" s="15"/>
      <c r="F52" s="15"/>
      <c r="G52" s="15"/>
      <c r="H52" s="15"/>
      <c r="I52" s="2"/>
      <c r="J52" s="68" t="s">
        <v>60</v>
      </c>
      <c r="K52" s="38" t="str">
        <f>C19</f>
        <v>Oscar Berry</v>
      </c>
      <c r="L52" s="35">
        <v>3</v>
      </c>
      <c r="M52" s="2"/>
      <c r="N52" s="2"/>
      <c r="O52" s="2"/>
      <c r="P52" s="2"/>
      <c r="Q52" s="2"/>
      <c r="R52" s="86"/>
      <c r="S52" s="86"/>
      <c r="T52" s="127"/>
      <c r="U52" s="127"/>
      <c r="V52" s="86"/>
      <c r="W52" s="86"/>
      <c r="X52" s="86"/>
      <c r="Y52" s="2"/>
      <c r="Z52" s="2"/>
      <c r="AA52" s="2"/>
      <c r="AB52" s="2"/>
      <c r="AC52" s="2"/>
      <c r="AD52" s="2"/>
    </row>
    <row r="53" spans="1:30" ht="18.75">
      <c r="A53" s="19"/>
      <c r="B53" s="28"/>
      <c r="C53" s="19"/>
      <c r="D53" s="19"/>
      <c r="E53" s="15"/>
      <c r="F53" s="15"/>
      <c r="G53" s="15"/>
      <c r="H53" s="15"/>
      <c r="I53" s="2"/>
      <c r="J53" s="7" t="s">
        <v>5</v>
      </c>
      <c r="K53" s="38" t="str">
        <f>C68</f>
        <v>Beau Buckpitt</v>
      </c>
      <c r="L53" s="33">
        <v>1</v>
      </c>
      <c r="M53" s="2"/>
      <c r="N53" s="2"/>
      <c r="O53" s="2"/>
      <c r="P53" s="2"/>
      <c r="Q53" s="2"/>
      <c r="R53" s="86"/>
      <c r="S53" s="86"/>
      <c r="T53" s="127"/>
      <c r="U53" s="127"/>
      <c r="V53" s="86"/>
      <c r="W53" s="86"/>
      <c r="X53" s="86"/>
      <c r="Y53" s="2"/>
      <c r="Z53" s="2"/>
      <c r="AA53" s="2"/>
      <c r="AB53" s="2"/>
      <c r="AC53" s="2"/>
      <c r="AD53" s="2"/>
    </row>
    <row r="54" spans="1:30" ht="18.75">
      <c r="A54" s="19"/>
      <c r="B54" s="36" t="s">
        <v>35</v>
      </c>
      <c r="C54" s="1"/>
      <c r="D54" s="1">
        <v>9</v>
      </c>
      <c r="E54" s="15"/>
      <c r="F54" s="15"/>
      <c r="G54" s="15"/>
      <c r="H54" s="15"/>
      <c r="I54" s="2"/>
      <c r="J54" s="9" t="s">
        <v>6</v>
      </c>
      <c r="K54" s="38" t="str">
        <f>G46</f>
        <v>Gus Nicholson</v>
      </c>
      <c r="L54" s="37">
        <v>4</v>
      </c>
      <c r="M54" s="2"/>
      <c r="N54" s="2"/>
      <c r="O54" s="2"/>
      <c r="P54" s="2"/>
      <c r="Q54" s="2"/>
      <c r="R54" s="86"/>
      <c r="S54" s="86"/>
      <c r="T54" s="127"/>
      <c r="U54" s="127"/>
      <c r="V54" s="86"/>
      <c r="W54" s="86"/>
      <c r="X54" s="86"/>
      <c r="Y54" s="2"/>
      <c r="Z54" s="2"/>
      <c r="AA54" s="2"/>
      <c r="AB54" s="2"/>
      <c r="AC54" s="2"/>
      <c r="AD54" s="2"/>
    </row>
    <row r="55" spans="1:30" ht="18.75">
      <c r="A55" s="3" t="s">
        <v>3</v>
      </c>
      <c r="B55" s="53">
        <v>8</v>
      </c>
      <c r="C55" s="49" t="s">
        <v>69</v>
      </c>
      <c r="D55" s="16">
        <v>1</v>
      </c>
      <c r="E55" s="15"/>
      <c r="F55" s="15"/>
      <c r="G55" s="15"/>
      <c r="H55" s="15"/>
      <c r="I55" s="2"/>
      <c r="J55" s="19"/>
      <c r="K55" s="28"/>
      <c r="L55" s="19"/>
      <c r="M55" s="2"/>
      <c r="N55" s="2"/>
      <c r="O55" s="2"/>
      <c r="P55" s="2"/>
      <c r="Q55" s="2"/>
      <c r="R55" s="86"/>
      <c r="S55" s="86"/>
      <c r="T55" s="127"/>
      <c r="U55" s="127"/>
      <c r="V55" s="86"/>
      <c r="W55" s="86"/>
      <c r="X55" s="86"/>
      <c r="Y55" s="2"/>
      <c r="Z55" s="2"/>
      <c r="AA55" s="2"/>
      <c r="AB55" s="2"/>
      <c r="AC55" s="2"/>
      <c r="AD55" s="2"/>
    </row>
    <row r="56" spans="1:30" ht="18.75">
      <c r="A56" s="68" t="s">
        <v>60</v>
      </c>
      <c r="B56" s="54">
        <v>17</v>
      </c>
      <c r="C56" s="50" t="s">
        <v>79</v>
      </c>
      <c r="D56" s="20">
        <v>2</v>
      </c>
      <c r="E56" s="15"/>
      <c r="F56" s="19"/>
      <c r="G56" s="15"/>
      <c r="H56" s="19"/>
      <c r="I56" s="2"/>
      <c r="J56" s="19"/>
      <c r="K56" s="36" t="s">
        <v>297</v>
      </c>
      <c r="L56" s="1">
        <v>26</v>
      </c>
      <c r="M56" s="2"/>
      <c r="N56" s="2"/>
      <c r="O56" s="2"/>
      <c r="P56" s="2"/>
      <c r="Q56" s="2"/>
      <c r="R56" s="86"/>
      <c r="S56" s="86"/>
      <c r="T56" s="86"/>
      <c r="U56" s="86"/>
      <c r="V56" s="86"/>
      <c r="W56" s="86"/>
      <c r="X56" s="86"/>
      <c r="Y56" s="2"/>
      <c r="Z56" s="2"/>
      <c r="AA56" s="2"/>
      <c r="AB56" s="2"/>
      <c r="AC56" s="2"/>
      <c r="AD56" s="2"/>
    </row>
    <row r="57" spans="1:30" ht="18.75">
      <c r="A57" s="7" t="s">
        <v>5</v>
      </c>
      <c r="B57" s="54">
        <v>29</v>
      </c>
      <c r="C57" s="50" t="s">
        <v>90</v>
      </c>
      <c r="D57" s="20">
        <v>4</v>
      </c>
      <c r="E57" s="15"/>
      <c r="F57" s="1" t="s">
        <v>28</v>
      </c>
      <c r="G57" s="36" t="s">
        <v>36</v>
      </c>
      <c r="H57" s="1">
        <v>17</v>
      </c>
      <c r="I57" s="2"/>
      <c r="J57" s="3" t="s">
        <v>3</v>
      </c>
      <c r="K57" s="38" t="str">
        <f>C67</f>
        <v>Arch Whiteman</v>
      </c>
      <c r="L57" s="16">
        <v>1</v>
      </c>
      <c r="M57" s="2"/>
      <c r="N57" s="2"/>
      <c r="O57" s="2"/>
      <c r="P57" s="2"/>
      <c r="Q57" s="2"/>
      <c r="R57" s="86"/>
      <c r="S57" s="86"/>
      <c r="T57" s="127"/>
      <c r="U57" s="127"/>
      <c r="V57" s="86"/>
      <c r="W57" s="86"/>
      <c r="X57" s="86"/>
      <c r="Y57" s="2"/>
      <c r="Z57" s="2"/>
      <c r="AA57" s="2"/>
      <c r="AB57" s="2"/>
      <c r="AC57" s="2"/>
      <c r="AD57" s="2"/>
    </row>
    <row r="58" spans="1:30" ht="18.75">
      <c r="A58" s="9" t="s">
        <v>6</v>
      </c>
      <c r="B58" s="55">
        <v>41</v>
      </c>
      <c r="C58" s="56" t="s">
        <v>100</v>
      </c>
      <c r="D58" s="23">
        <v>3</v>
      </c>
      <c r="E58" s="15"/>
      <c r="F58" s="3" t="s">
        <v>3</v>
      </c>
      <c r="G58" s="10" t="str">
        <f>C58</f>
        <v>Damien Rogers</v>
      </c>
      <c r="H58" s="40">
        <v>3</v>
      </c>
      <c r="I58" s="2"/>
      <c r="J58" s="68" t="s">
        <v>60</v>
      </c>
      <c r="K58" s="38" t="str">
        <f>C74</f>
        <v>Jordan Liackman</v>
      </c>
      <c r="L58" s="20">
        <v>4</v>
      </c>
      <c r="M58" s="2"/>
      <c r="N58" s="2"/>
      <c r="O58" s="2"/>
      <c r="P58" s="2"/>
      <c r="Q58" s="2"/>
      <c r="R58" s="86"/>
      <c r="S58" s="86"/>
      <c r="T58" s="127"/>
      <c r="U58" s="127"/>
      <c r="V58" s="86"/>
      <c r="W58" s="86"/>
      <c r="X58" s="86"/>
      <c r="Y58" s="2"/>
      <c r="Z58" s="2"/>
      <c r="AA58" s="2"/>
      <c r="AB58" s="2"/>
      <c r="AC58" s="2"/>
      <c r="AD58" s="2"/>
    </row>
    <row r="59" spans="1:30" ht="18.75">
      <c r="A59" s="19"/>
      <c r="B59" s="28"/>
      <c r="C59" s="19"/>
      <c r="D59" s="19"/>
      <c r="E59" s="15"/>
      <c r="F59" s="68" t="s">
        <v>60</v>
      </c>
      <c r="G59" s="10" t="str">
        <f>C75</f>
        <v>Luke Adam</v>
      </c>
      <c r="H59" s="33">
        <v>1</v>
      </c>
      <c r="I59" s="2"/>
      <c r="J59" s="7" t="s">
        <v>5</v>
      </c>
      <c r="K59" s="38" t="str">
        <f>G59</f>
        <v>Luke Adam</v>
      </c>
      <c r="L59" s="20">
        <v>3</v>
      </c>
      <c r="M59" s="2"/>
      <c r="N59" s="2"/>
      <c r="O59" s="2"/>
      <c r="P59" s="2"/>
      <c r="Q59" s="2"/>
      <c r="R59" s="86"/>
      <c r="S59" s="86"/>
      <c r="T59" s="127"/>
      <c r="U59" s="127"/>
      <c r="V59" s="127"/>
      <c r="W59" s="86"/>
      <c r="X59" s="86"/>
      <c r="Y59" s="2"/>
      <c r="Z59" s="2"/>
      <c r="AA59" s="2"/>
      <c r="AB59" s="2"/>
      <c r="AC59" s="2"/>
      <c r="AD59" s="2"/>
    </row>
    <row r="60" spans="1:30" ht="18.75">
      <c r="A60" s="15"/>
      <c r="B60" s="36" t="s">
        <v>37</v>
      </c>
      <c r="C60" s="1"/>
      <c r="D60" s="1">
        <v>10</v>
      </c>
      <c r="E60" s="15"/>
      <c r="F60" s="7" t="s">
        <v>5</v>
      </c>
      <c r="G60" s="10" t="str">
        <f>C52</f>
        <v>Michael Kennedy</v>
      </c>
      <c r="H60" s="35">
        <v>4</v>
      </c>
      <c r="I60" s="2"/>
      <c r="J60" s="9" t="s">
        <v>6</v>
      </c>
      <c r="K60" s="38" t="str">
        <f>G73</f>
        <v>Hugh Nicholson</v>
      </c>
      <c r="L60" s="23">
        <v>2</v>
      </c>
      <c r="M60" s="2"/>
      <c r="N60" s="2"/>
      <c r="O60" s="2"/>
      <c r="P60" s="2"/>
      <c r="Q60" s="2"/>
      <c r="R60" s="86"/>
      <c r="S60" s="86"/>
      <c r="T60" s="127"/>
      <c r="U60" s="127"/>
      <c r="V60" s="86"/>
      <c r="W60" s="86"/>
      <c r="X60" s="86"/>
      <c r="Y60" s="2"/>
      <c r="Z60" s="2"/>
      <c r="AA60" s="2"/>
      <c r="AB60" s="2"/>
      <c r="AC60" s="2"/>
      <c r="AD60" s="2"/>
    </row>
    <row r="61" spans="1:30" ht="18.75">
      <c r="A61" s="3" t="s">
        <v>3</v>
      </c>
      <c r="B61" s="53">
        <v>6</v>
      </c>
      <c r="C61" s="49" t="s">
        <v>67</v>
      </c>
      <c r="D61" s="16">
        <v>1</v>
      </c>
      <c r="E61" s="15"/>
      <c r="F61" s="9" t="s">
        <v>6</v>
      </c>
      <c r="G61" s="93" t="str">
        <f>C63</f>
        <v>Angus Budd</v>
      </c>
      <c r="H61" s="33">
        <v>2</v>
      </c>
      <c r="I61" s="2"/>
      <c r="J61" s="2"/>
      <c r="K61" s="11"/>
      <c r="L61" s="2"/>
      <c r="M61" s="2"/>
      <c r="N61" s="2"/>
      <c r="O61" s="2"/>
      <c r="P61" s="2"/>
      <c r="Q61" s="2"/>
      <c r="R61" s="86"/>
      <c r="S61" s="86"/>
      <c r="T61" s="127"/>
      <c r="U61" s="127"/>
      <c r="V61" s="86"/>
      <c r="W61" s="86"/>
      <c r="X61" s="86"/>
      <c r="Y61" s="2"/>
      <c r="Z61" s="2"/>
      <c r="AA61" s="2"/>
      <c r="AB61" s="2"/>
      <c r="AC61" s="2"/>
      <c r="AD61" s="2"/>
    </row>
    <row r="62" spans="1:30" ht="18.75">
      <c r="A62" s="68" t="s">
        <v>60</v>
      </c>
      <c r="B62" s="54">
        <v>19</v>
      </c>
      <c r="C62" s="50" t="s">
        <v>80</v>
      </c>
      <c r="D62" s="20">
        <v>2</v>
      </c>
      <c r="E62" s="15"/>
      <c r="F62" s="19"/>
      <c r="G62" s="19"/>
      <c r="H62" s="19"/>
      <c r="I62" s="2"/>
      <c r="J62" s="2"/>
      <c r="K62" s="36" t="s">
        <v>298</v>
      </c>
      <c r="L62" s="63">
        <v>27</v>
      </c>
      <c r="M62" s="2"/>
      <c r="N62" s="2"/>
      <c r="O62" s="2"/>
      <c r="P62" s="2"/>
      <c r="Q62" s="2"/>
      <c r="R62" s="86"/>
      <c r="S62" s="86"/>
      <c r="T62" s="127"/>
      <c r="U62" s="127"/>
      <c r="V62" s="86"/>
      <c r="W62" s="86"/>
      <c r="X62" s="86"/>
      <c r="Y62" s="2"/>
      <c r="Z62" s="2"/>
      <c r="AA62" s="2"/>
      <c r="AB62" s="2"/>
      <c r="AC62" s="2"/>
      <c r="AD62" s="2"/>
    </row>
    <row r="63" spans="1:30" ht="18.75">
      <c r="A63" s="7" t="s">
        <v>5</v>
      </c>
      <c r="B63" s="54">
        <v>31</v>
      </c>
      <c r="C63" s="50" t="s">
        <v>92</v>
      </c>
      <c r="D63" s="20">
        <v>4</v>
      </c>
      <c r="E63" s="15"/>
      <c r="F63" s="15"/>
      <c r="G63" s="15"/>
      <c r="H63" s="15"/>
      <c r="I63" s="2"/>
      <c r="J63" s="3" t="s">
        <v>3</v>
      </c>
      <c r="K63" s="38" t="str">
        <f>C73</f>
        <v>Ethan Stocks</v>
      </c>
      <c r="L63" s="16">
        <v>1</v>
      </c>
      <c r="M63" s="2"/>
      <c r="N63" s="2"/>
      <c r="O63" s="2"/>
      <c r="P63" s="2"/>
      <c r="Q63" s="2"/>
      <c r="R63" s="86"/>
      <c r="S63" s="86"/>
      <c r="T63" s="127"/>
      <c r="U63" s="127"/>
      <c r="V63" s="86"/>
      <c r="W63" s="86"/>
      <c r="X63" s="86"/>
      <c r="Y63" s="2"/>
      <c r="Z63" s="2"/>
      <c r="AA63" s="2"/>
      <c r="AB63" s="2"/>
      <c r="AC63" s="2"/>
      <c r="AD63" s="2"/>
    </row>
    <row r="64" spans="1:30" ht="18.75">
      <c r="A64" s="9" t="s">
        <v>6</v>
      </c>
      <c r="B64" s="55">
        <v>43</v>
      </c>
      <c r="C64" s="50" t="s">
        <v>102</v>
      </c>
      <c r="D64" s="23">
        <v>3</v>
      </c>
      <c r="E64" s="15"/>
      <c r="F64" s="15"/>
      <c r="G64" s="15"/>
      <c r="H64" s="15"/>
      <c r="I64" s="2"/>
      <c r="J64" s="68" t="s">
        <v>60</v>
      </c>
      <c r="K64" s="38" t="str">
        <f>C31</f>
        <v>Ryley Smidt</v>
      </c>
      <c r="L64" s="20">
        <v>2</v>
      </c>
      <c r="M64" s="2"/>
      <c r="N64" s="2"/>
      <c r="O64" s="2"/>
      <c r="P64" s="2"/>
      <c r="Q64" s="2"/>
      <c r="R64" s="86"/>
      <c r="S64" s="86"/>
      <c r="T64" s="127"/>
      <c r="U64" s="127"/>
      <c r="V64" s="86"/>
      <c r="W64" s="86"/>
      <c r="X64" s="86"/>
      <c r="Y64" s="2"/>
      <c r="Z64" s="2"/>
      <c r="AA64" s="2"/>
      <c r="AB64" s="2"/>
      <c r="AC64" s="2"/>
      <c r="AD64" s="2"/>
    </row>
    <row r="65" spans="1:30" ht="18.75">
      <c r="A65" s="15"/>
      <c r="B65" s="41"/>
      <c r="C65" s="15"/>
      <c r="D65" s="15"/>
      <c r="E65" s="15"/>
      <c r="F65" s="15"/>
      <c r="G65" s="15"/>
      <c r="H65" s="15"/>
      <c r="I65" s="2"/>
      <c r="J65" s="7" t="s">
        <v>5</v>
      </c>
      <c r="K65" s="38" t="str">
        <f>G72</f>
        <v>Dane Pullinger</v>
      </c>
      <c r="L65" s="20">
        <v>4</v>
      </c>
      <c r="M65" s="2"/>
      <c r="N65" s="2"/>
      <c r="O65" s="2"/>
      <c r="P65" s="2"/>
      <c r="Q65" s="2"/>
      <c r="R65" s="86"/>
      <c r="S65" s="86"/>
      <c r="T65" s="127"/>
      <c r="U65" s="127"/>
      <c r="V65" s="86"/>
      <c r="W65" s="86"/>
      <c r="X65" s="86"/>
      <c r="Y65" s="2"/>
      <c r="Z65" s="2"/>
      <c r="AA65" s="2"/>
      <c r="AB65" s="2"/>
      <c r="AC65" s="2"/>
      <c r="AD65" s="2"/>
    </row>
    <row r="66" spans="1:30" ht="18.75">
      <c r="A66" s="15"/>
      <c r="B66" s="36" t="s">
        <v>38</v>
      </c>
      <c r="C66" s="1"/>
      <c r="D66" s="1">
        <v>11</v>
      </c>
      <c r="E66" s="15"/>
      <c r="F66" s="15"/>
      <c r="G66" s="15"/>
      <c r="H66" s="15"/>
      <c r="I66" s="2"/>
      <c r="J66" s="9" t="s">
        <v>6</v>
      </c>
      <c r="K66" s="212" t="str">
        <f>G61</f>
        <v>Angus Budd</v>
      </c>
      <c r="L66" s="23">
        <v>3</v>
      </c>
      <c r="M66" s="2"/>
      <c r="N66" s="2"/>
      <c r="O66" s="2"/>
      <c r="P66" s="2"/>
      <c r="Q66" s="2"/>
      <c r="R66" s="86"/>
      <c r="S66" s="86"/>
      <c r="T66" s="127"/>
      <c r="U66" s="127"/>
      <c r="V66" s="86"/>
      <c r="W66" s="86"/>
      <c r="X66" s="86"/>
      <c r="Y66" s="2"/>
      <c r="Z66" s="2"/>
      <c r="AA66" s="2"/>
      <c r="AB66" s="2"/>
      <c r="AC66" s="2"/>
      <c r="AD66" s="2"/>
    </row>
    <row r="67" spans="1:30" ht="18.75">
      <c r="A67" s="3" t="s">
        <v>3</v>
      </c>
      <c r="B67" s="38">
        <v>4</v>
      </c>
      <c r="C67" s="101" t="s">
        <v>65</v>
      </c>
      <c r="D67" s="20">
        <v>1</v>
      </c>
      <c r="E67" s="15"/>
      <c r="F67" s="15"/>
      <c r="G67" s="15"/>
      <c r="H67" s="15"/>
      <c r="I67" s="2"/>
      <c r="J67" s="2"/>
      <c r="K67" s="11"/>
      <c r="L67" s="2"/>
      <c r="M67" s="2"/>
      <c r="N67" s="2"/>
      <c r="O67" s="2"/>
      <c r="P67" s="2"/>
      <c r="Q67" s="2"/>
      <c r="R67" s="86"/>
      <c r="S67" s="86"/>
      <c r="T67" s="146"/>
      <c r="U67" s="146"/>
      <c r="V67" s="86"/>
      <c r="W67" s="86"/>
      <c r="X67" s="86"/>
      <c r="Y67" s="2"/>
      <c r="Z67" s="2"/>
      <c r="AA67" s="2"/>
      <c r="AB67" s="2"/>
      <c r="AC67" s="2"/>
      <c r="AD67" s="2"/>
    </row>
    <row r="68" spans="1:30" ht="18.75">
      <c r="A68" s="68" t="s">
        <v>60</v>
      </c>
      <c r="B68" s="38">
        <v>21</v>
      </c>
      <c r="C68" s="50" t="s">
        <v>82</v>
      </c>
      <c r="D68" s="20">
        <v>2</v>
      </c>
      <c r="E68" s="15"/>
      <c r="F68" s="15"/>
      <c r="G68" s="15"/>
      <c r="H68" s="15"/>
      <c r="I68" s="2"/>
      <c r="J68" s="2"/>
      <c r="K68" s="11"/>
      <c r="L68" s="2"/>
      <c r="M68" s="2"/>
      <c r="N68" s="2"/>
      <c r="O68" s="2"/>
      <c r="P68" s="2"/>
      <c r="Q68" s="2"/>
      <c r="R68" s="86"/>
      <c r="S68" s="86"/>
      <c r="T68" s="127"/>
      <c r="U68" s="127"/>
      <c r="V68" s="86"/>
      <c r="W68" s="86"/>
      <c r="X68" s="86"/>
      <c r="Y68" s="2"/>
      <c r="Z68" s="2"/>
      <c r="AA68" s="2"/>
      <c r="AB68" s="2"/>
      <c r="AC68" s="2"/>
      <c r="AD68" s="2"/>
    </row>
    <row r="69" spans="1:30" ht="18.75">
      <c r="A69" s="7" t="s">
        <v>5</v>
      </c>
      <c r="B69" s="38">
        <v>33</v>
      </c>
      <c r="C69" s="50" t="s">
        <v>93</v>
      </c>
      <c r="D69" s="20">
        <v>3</v>
      </c>
      <c r="E69" s="15"/>
      <c r="F69" s="1" t="s">
        <v>28</v>
      </c>
      <c r="G69" s="36" t="s">
        <v>39</v>
      </c>
      <c r="H69" s="1">
        <v>18</v>
      </c>
      <c r="I69" s="2"/>
      <c r="J69" s="2"/>
      <c r="K69" s="11"/>
      <c r="L69" s="2"/>
      <c r="M69" s="2"/>
      <c r="N69" s="2"/>
      <c r="O69" s="2"/>
      <c r="P69" s="2"/>
      <c r="Q69" s="2"/>
      <c r="R69" s="86"/>
      <c r="S69" s="86"/>
      <c r="T69" s="127"/>
      <c r="U69" s="127"/>
      <c r="V69" s="127"/>
      <c r="W69" s="86"/>
      <c r="X69" s="86"/>
      <c r="Y69" s="2"/>
      <c r="Z69" s="2"/>
      <c r="AA69" s="2"/>
      <c r="AB69" s="2"/>
      <c r="AC69" s="2"/>
      <c r="AD69" s="2"/>
    </row>
    <row r="70" spans="1:30" ht="18.75">
      <c r="A70" s="9" t="s">
        <v>6</v>
      </c>
      <c r="B70" s="38">
        <v>45</v>
      </c>
      <c r="C70" s="50" t="s">
        <v>104</v>
      </c>
      <c r="D70" s="20">
        <v>4</v>
      </c>
      <c r="E70" s="15"/>
      <c r="F70" s="3" t="s">
        <v>3</v>
      </c>
      <c r="G70" s="10" t="str">
        <f>C76</f>
        <v>Jasper Cruickshank </v>
      </c>
      <c r="H70" s="16">
        <v>3</v>
      </c>
      <c r="I70" s="2"/>
      <c r="J70" s="2"/>
      <c r="K70" s="11"/>
      <c r="L70" s="2"/>
      <c r="M70" s="2"/>
      <c r="N70" s="2"/>
      <c r="O70" s="2"/>
      <c r="P70" s="2"/>
      <c r="Q70" s="2"/>
      <c r="R70" s="86"/>
      <c r="S70" s="86"/>
      <c r="T70" s="127"/>
      <c r="U70" s="127"/>
      <c r="V70" s="86"/>
      <c r="W70" s="86"/>
      <c r="X70" s="86"/>
      <c r="Y70" s="2"/>
      <c r="Z70" s="2"/>
      <c r="AA70" s="2"/>
      <c r="AB70" s="2"/>
      <c r="AC70" s="2"/>
      <c r="AD70" s="2"/>
    </row>
    <row r="71" spans="1:30" ht="18.75">
      <c r="A71" s="19"/>
      <c r="B71" s="28"/>
      <c r="C71" s="19"/>
      <c r="D71" s="19"/>
      <c r="E71" s="15"/>
      <c r="F71" s="68" t="s">
        <v>60</v>
      </c>
      <c r="G71" s="10" t="str">
        <f>C70</f>
        <v>Johnathon Robinson</v>
      </c>
      <c r="H71" s="20">
        <v>4</v>
      </c>
      <c r="I71" s="2"/>
      <c r="J71" s="2"/>
      <c r="K71" s="11"/>
      <c r="L71" s="2"/>
      <c r="M71" s="2"/>
      <c r="N71" s="2"/>
      <c r="O71" s="2"/>
      <c r="P71" s="2"/>
      <c r="Q71" s="2"/>
      <c r="R71" s="86"/>
      <c r="S71" s="86"/>
      <c r="T71" s="127"/>
      <c r="U71" s="127"/>
      <c r="V71" s="86"/>
      <c r="W71" s="86"/>
      <c r="X71" s="86"/>
      <c r="Y71" s="2"/>
      <c r="Z71" s="2"/>
      <c r="AA71" s="2"/>
      <c r="AB71" s="2"/>
      <c r="AC71" s="2"/>
      <c r="AD71" s="2"/>
    </row>
    <row r="72" spans="1:30" ht="18.75">
      <c r="A72" s="19"/>
      <c r="B72" s="36" t="s">
        <v>40</v>
      </c>
      <c r="C72" s="1"/>
      <c r="D72" s="1">
        <v>12</v>
      </c>
      <c r="E72" s="15"/>
      <c r="F72" s="7" t="s">
        <v>5</v>
      </c>
      <c r="G72" s="10" t="str">
        <f>C45</f>
        <v>Dane Pullinger</v>
      </c>
      <c r="H72" s="20">
        <v>1</v>
      </c>
      <c r="I72" s="2"/>
      <c r="J72" s="2"/>
      <c r="K72" s="11"/>
      <c r="L72" s="2"/>
      <c r="M72" s="2"/>
      <c r="N72" s="2"/>
      <c r="O72" s="2"/>
      <c r="P72" s="2"/>
      <c r="Q72" s="2"/>
      <c r="R72" s="86"/>
      <c r="S72" s="86"/>
      <c r="T72" s="127"/>
      <c r="U72" s="127"/>
      <c r="V72" s="86"/>
      <c r="W72" s="86"/>
      <c r="X72" s="86"/>
      <c r="Y72" s="2"/>
      <c r="Z72" s="2"/>
      <c r="AA72" s="2"/>
      <c r="AB72" s="2"/>
      <c r="AC72" s="2"/>
      <c r="AD72" s="2"/>
    </row>
    <row r="73" spans="1:30" ht="18.75">
      <c r="A73" s="3" t="s">
        <v>3</v>
      </c>
      <c r="B73" s="38">
        <v>2</v>
      </c>
      <c r="C73" s="49" t="s">
        <v>63</v>
      </c>
      <c r="D73" s="20">
        <v>1</v>
      </c>
      <c r="E73" s="15"/>
      <c r="F73" s="9" t="s">
        <v>6</v>
      </c>
      <c r="G73" s="10" t="str">
        <f>C57</f>
        <v>Hugh Nicholson</v>
      </c>
      <c r="H73" s="23">
        <v>2</v>
      </c>
      <c r="I73" s="2"/>
      <c r="J73" s="2"/>
      <c r="K73" s="11"/>
      <c r="L73" s="2"/>
      <c r="M73" s="2"/>
      <c r="N73" s="2"/>
      <c r="O73" s="2"/>
      <c r="P73" s="2"/>
      <c r="Q73" s="2"/>
      <c r="R73" s="86"/>
      <c r="S73" s="86"/>
      <c r="T73" s="86"/>
      <c r="U73" s="86"/>
      <c r="V73" s="86"/>
      <c r="W73" s="86"/>
      <c r="X73" s="86"/>
      <c r="Y73" s="2"/>
      <c r="Z73" s="2"/>
      <c r="AA73" s="2"/>
      <c r="AB73" s="2"/>
      <c r="AC73" s="2"/>
      <c r="AD73" s="2"/>
    </row>
    <row r="74" spans="1:30" ht="18.75">
      <c r="A74" s="68" t="s">
        <v>60</v>
      </c>
      <c r="B74" s="38">
        <v>23</v>
      </c>
      <c r="C74" s="50" t="s">
        <v>84</v>
      </c>
      <c r="D74" s="20">
        <v>2</v>
      </c>
      <c r="E74" s="15"/>
      <c r="F74" s="19"/>
      <c r="G74" s="19"/>
      <c r="H74" s="19"/>
      <c r="I74" s="2"/>
      <c r="J74" s="2"/>
      <c r="K74" s="11"/>
      <c r="L74" s="2"/>
      <c r="M74" s="2"/>
      <c r="N74" s="2"/>
      <c r="O74" s="2"/>
      <c r="P74" s="2"/>
      <c r="Q74" s="2"/>
      <c r="R74" s="86"/>
      <c r="S74" s="86"/>
      <c r="T74" s="127"/>
      <c r="U74" s="127"/>
      <c r="V74" s="86"/>
      <c r="W74" s="86"/>
      <c r="X74" s="86"/>
      <c r="Y74" s="2"/>
      <c r="Z74" s="2"/>
      <c r="AA74" s="2"/>
      <c r="AB74" s="2"/>
      <c r="AC74" s="2"/>
      <c r="AD74" s="2"/>
    </row>
    <row r="75" spans="1:30" ht="18.75">
      <c r="A75" s="7" t="s">
        <v>5</v>
      </c>
      <c r="B75" s="38">
        <v>35</v>
      </c>
      <c r="C75" s="50" t="s">
        <v>108</v>
      </c>
      <c r="D75" s="20">
        <v>4</v>
      </c>
      <c r="E75" s="15"/>
      <c r="F75" s="19"/>
      <c r="G75" s="19"/>
      <c r="H75" s="19"/>
      <c r="I75" s="2"/>
      <c r="J75" s="2"/>
      <c r="K75" s="11"/>
      <c r="L75" s="2"/>
      <c r="M75" s="2"/>
      <c r="N75" s="2"/>
      <c r="O75" s="2"/>
      <c r="P75" s="2"/>
      <c r="Q75" s="2"/>
      <c r="R75" s="86"/>
      <c r="S75" s="86"/>
      <c r="T75" s="127"/>
      <c r="U75" s="127"/>
      <c r="V75" s="86"/>
      <c r="W75" s="86"/>
      <c r="X75" s="86"/>
      <c r="Y75" s="2"/>
      <c r="Z75" s="2"/>
      <c r="AA75" s="2"/>
      <c r="AB75" s="2"/>
      <c r="AC75" s="2"/>
      <c r="AD75" s="2"/>
    </row>
    <row r="76" spans="1:30" ht="18.75">
      <c r="A76" s="9" t="s">
        <v>6</v>
      </c>
      <c r="B76" s="38">
        <v>47</v>
      </c>
      <c r="C76" s="50" t="s">
        <v>106</v>
      </c>
      <c r="D76" s="20">
        <v>3</v>
      </c>
      <c r="E76" s="15"/>
      <c r="F76" s="19"/>
      <c r="G76" s="19"/>
      <c r="H76" s="19"/>
      <c r="I76" s="2"/>
      <c r="J76" s="2"/>
      <c r="K76" s="11"/>
      <c r="L76" s="2"/>
      <c r="M76" s="2"/>
      <c r="N76" s="2"/>
      <c r="O76" s="2"/>
      <c r="P76" s="2"/>
      <c r="Q76" s="2"/>
      <c r="R76" s="86"/>
      <c r="S76" s="86"/>
      <c r="T76" s="127"/>
      <c r="U76" s="127"/>
      <c r="V76" s="86"/>
      <c r="W76" s="86"/>
      <c r="X76" s="86"/>
      <c r="Y76" s="2"/>
      <c r="Z76" s="2"/>
      <c r="AA76" s="2"/>
      <c r="AB76" s="2"/>
      <c r="AC76" s="2"/>
      <c r="AD76" s="2"/>
    </row>
    <row r="77" spans="1:30" ht="18.75">
      <c r="A77" s="15"/>
      <c r="B77" s="15"/>
      <c r="C77" s="15"/>
      <c r="D77" s="15"/>
      <c r="E77" s="15"/>
      <c r="F77" s="15"/>
      <c r="G77" s="15"/>
      <c r="H77" s="15"/>
      <c r="I77" s="2"/>
      <c r="J77" s="2"/>
      <c r="K77" s="11"/>
      <c r="L77" s="2"/>
      <c r="M77" s="2"/>
      <c r="N77" s="2"/>
      <c r="O77" s="2"/>
      <c r="P77" s="2"/>
      <c r="Q77" s="2"/>
      <c r="R77" s="86"/>
      <c r="S77" s="86"/>
      <c r="T77" s="127"/>
      <c r="U77" s="127"/>
      <c r="V77" s="86"/>
      <c r="W77" s="86"/>
      <c r="X77" s="86"/>
      <c r="Y77" s="2"/>
      <c r="Z77" s="2"/>
      <c r="AA77" s="2"/>
      <c r="AB77" s="2"/>
      <c r="AC77" s="2"/>
      <c r="AD77" s="2"/>
    </row>
    <row r="78" spans="1:30" ht="18.75">
      <c r="A78" s="15"/>
      <c r="B78" s="15"/>
      <c r="C78" s="15"/>
      <c r="D78" s="15"/>
      <c r="E78" s="15"/>
      <c r="F78" s="15"/>
      <c r="G78" s="15"/>
      <c r="H78" s="15"/>
      <c r="I78" s="2"/>
      <c r="J78" s="2"/>
      <c r="K78" s="11"/>
      <c r="L78" s="2"/>
      <c r="M78" s="2"/>
      <c r="N78" s="2"/>
      <c r="O78" s="2"/>
      <c r="P78" s="2"/>
      <c r="Q78" s="2"/>
      <c r="R78" s="86"/>
      <c r="S78" s="86"/>
      <c r="T78" s="127"/>
      <c r="U78" s="127"/>
      <c r="V78" s="86"/>
      <c r="W78" s="86"/>
      <c r="X78" s="86"/>
      <c r="Y78" s="2"/>
      <c r="Z78" s="2"/>
      <c r="AA78" s="2"/>
      <c r="AB78" s="2"/>
      <c r="AC78" s="2"/>
      <c r="AD78" s="2"/>
    </row>
    <row r="79" spans="11:24" ht="23.25">
      <c r="K79" s="32"/>
      <c r="R79" s="72"/>
      <c r="S79" s="70"/>
      <c r="T79" s="73"/>
      <c r="U79" s="73"/>
      <c r="V79" s="70"/>
      <c r="W79" s="70"/>
      <c r="X79" s="70"/>
    </row>
    <row r="80" spans="18:24" ht="23.25">
      <c r="R80" s="72"/>
      <c r="S80" s="70"/>
      <c r="T80" s="71"/>
      <c r="U80" s="71"/>
      <c r="V80" s="70"/>
      <c r="W80" s="70"/>
      <c r="X80" s="70"/>
    </row>
    <row r="81" spans="18:24" ht="23.25">
      <c r="R81" s="72"/>
      <c r="S81" s="70"/>
      <c r="T81" s="73"/>
      <c r="U81" s="73"/>
      <c r="V81" s="70"/>
      <c r="W81" s="70"/>
      <c r="X81" s="70"/>
    </row>
    <row r="82" spans="18:24" ht="23.25">
      <c r="R82" s="72"/>
      <c r="S82" s="70"/>
      <c r="T82" s="73"/>
      <c r="U82" s="73"/>
      <c r="V82" s="73"/>
      <c r="W82" s="70"/>
      <c r="X82" s="70"/>
    </row>
    <row r="83" spans="18:24" ht="23.25">
      <c r="R83" s="72"/>
      <c r="S83" s="70"/>
      <c r="T83" s="70"/>
      <c r="U83" s="70"/>
      <c r="V83" s="70"/>
      <c r="W83" s="70"/>
      <c r="X83" s="70"/>
    </row>
    <row r="84" spans="18:24" ht="23.25">
      <c r="R84" s="72"/>
      <c r="S84" s="70"/>
      <c r="T84" s="73"/>
      <c r="U84" s="73"/>
      <c r="V84" s="70"/>
      <c r="W84" s="70"/>
      <c r="X84" s="70"/>
    </row>
    <row r="85" spans="18:24" ht="23.25">
      <c r="R85" s="72"/>
      <c r="S85" s="70"/>
      <c r="T85" s="73"/>
      <c r="U85" s="73"/>
      <c r="V85" s="70"/>
      <c r="W85" s="70"/>
      <c r="X85" s="70"/>
    </row>
    <row r="86" spans="18:24" ht="23.25">
      <c r="R86" s="72"/>
      <c r="S86" s="70"/>
      <c r="T86" s="73"/>
      <c r="U86" s="73"/>
      <c r="V86" s="70"/>
      <c r="W86" s="70"/>
      <c r="X86" s="70"/>
    </row>
    <row r="87" spans="18:24" ht="23.25">
      <c r="R87" s="72"/>
      <c r="S87" s="70"/>
      <c r="T87" s="73"/>
      <c r="U87" s="73"/>
      <c r="V87" s="70"/>
      <c r="W87" s="70"/>
      <c r="X87" s="70"/>
    </row>
    <row r="88" spans="18:24" ht="23.25">
      <c r="R88" s="72"/>
      <c r="S88" s="70"/>
      <c r="T88" s="73"/>
      <c r="U88" s="73"/>
      <c r="V88" s="70"/>
      <c r="W88" s="70"/>
      <c r="X88" s="70"/>
    </row>
    <row r="89" spans="18:24" ht="23.25">
      <c r="R89" s="72"/>
      <c r="S89" s="70"/>
      <c r="T89" s="73"/>
      <c r="U89" s="73"/>
      <c r="V89" s="70"/>
      <c r="W89" s="70"/>
      <c r="X89" s="70"/>
    </row>
    <row r="90" spans="18:24" ht="23.25">
      <c r="R90" s="72"/>
      <c r="S90" s="70"/>
      <c r="T90" s="73"/>
      <c r="U90" s="73"/>
      <c r="V90" s="70"/>
      <c r="W90" s="70"/>
      <c r="X90" s="70"/>
    </row>
    <row r="91" spans="18:24" ht="23.25">
      <c r="R91" s="72"/>
      <c r="S91" s="70"/>
      <c r="T91" s="72"/>
      <c r="U91" s="72"/>
      <c r="V91" s="72"/>
      <c r="W91" s="72"/>
      <c r="X91" s="72"/>
    </row>
    <row r="92" spans="18:24" ht="23.25">
      <c r="R92" s="72"/>
      <c r="S92" s="70"/>
      <c r="T92" s="72"/>
      <c r="U92" s="72"/>
      <c r="V92" s="72"/>
      <c r="W92" s="72"/>
      <c r="X92" s="72"/>
    </row>
    <row r="93" spans="18:24" ht="23.25">
      <c r="R93" s="72"/>
      <c r="S93" s="70"/>
      <c r="T93" s="72"/>
      <c r="U93" s="72"/>
      <c r="V93" s="72"/>
      <c r="W93" s="72"/>
      <c r="X93" s="72"/>
    </row>
  </sheetData>
  <sheetProtection/>
  <printOptions/>
  <pageMargins left="0.25" right="0.25" top="0.75" bottom="0.75" header="0.3" footer="0.3"/>
  <pageSetup fitToHeight="1" fitToWidth="1" orientation="landscape" paperSize="9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zoomScale="89" zoomScaleNormal="89" zoomScalePageLayoutView="0" workbookViewId="0" topLeftCell="J5">
      <selection activeCell="T9" sqref="T9"/>
    </sheetView>
  </sheetViews>
  <sheetFormatPr defaultColWidth="11.00390625" defaultRowHeight="15.75"/>
  <cols>
    <col min="1" max="1" width="11.375" style="0" customWidth="1"/>
    <col min="2" max="2" width="4.125" style="0" hidden="1" customWidth="1"/>
    <col min="3" max="3" width="21.375" style="0" bestFit="1" customWidth="1"/>
    <col min="4" max="4" width="6.625" style="0" customWidth="1"/>
    <col min="5" max="6" width="11.00390625" style="0" customWidth="1"/>
    <col min="7" max="7" width="21.625" style="0" bestFit="1" customWidth="1"/>
    <col min="8" max="8" width="6.00390625" style="0" customWidth="1"/>
    <col min="9" max="11" width="11.00390625" style="0" customWidth="1"/>
    <col min="12" max="12" width="21.625" style="0" bestFit="1" customWidth="1"/>
    <col min="13" max="13" width="11.00390625" style="0" customWidth="1"/>
    <col min="14" max="14" width="7.50390625" style="0" customWidth="1"/>
    <col min="15" max="15" width="11.00390625" style="0" customWidth="1"/>
    <col min="16" max="16" width="21.50390625" style="0" customWidth="1"/>
    <col min="17" max="17" width="11.00390625" style="0" customWidth="1"/>
    <col min="18" max="18" width="4.50390625" style="0" customWidth="1"/>
    <col min="19" max="19" width="11.00390625" style="0" customWidth="1"/>
    <col min="20" max="20" width="21.875" style="0" customWidth="1"/>
    <col min="21" max="21" width="6.25390625" style="0" customWidth="1"/>
  </cols>
  <sheetData>
    <row r="2" ht="21">
      <c r="A2" s="31" t="s">
        <v>42</v>
      </c>
    </row>
    <row r="3" spans="6:21" ht="15.75"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16" ht="15.75">
      <c r="A4" s="82" t="s">
        <v>1</v>
      </c>
      <c r="B4" s="13"/>
      <c r="C4" s="13"/>
      <c r="D4" s="13"/>
      <c r="E4" s="13"/>
      <c r="G4" s="13"/>
      <c r="H4" s="13"/>
      <c r="I4" s="13"/>
      <c r="J4" s="67"/>
      <c r="K4" s="13"/>
      <c r="L4" s="13"/>
      <c r="M4" s="13"/>
      <c r="N4" s="13"/>
      <c r="O4" s="13"/>
      <c r="P4" s="13"/>
    </row>
    <row r="5" spans="1:9" ht="18.75">
      <c r="A5" s="1" t="s">
        <v>19</v>
      </c>
      <c r="B5" s="1"/>
      <c r="C5" s="1"/>
      <c r="D5" s="1">
        <v>1</v>
      </c>
      <c r="E5" s="1"/>
      <c r="F5" s="1"/>
      <c r="G5" s="1"/>
      <c r="H5" s="1"/>
      <c r="I5" s="1"/>
    </row>
    <row r="6" spans="1:17" ht="18.75">
      <c r="A6" s="3" t="s">
        <v>3</v>
      </c>
      <c r="B6" s="16">
        <v>1</v>
      </c>
      <c r="C6" s="49" t="s">
        <v>109</v>
      </c>
      <c r="D6" s="16">
        <v>1</v>
      </c>
      <c r="E6" s="15"/>
      <c r="F6" s="15"/>
      <c r="G6" s="15"/>
      <c r="H6" s="15"/>
      <c r="I6" s="15"/>
      <c r="J6" s="13"/>
      <c r="K6" s="42" t="s">
        <v>18</v>
      </c>
      <c r="L6" s="13"/>
      <c r="M6" s="13"/>
      <c r="N6" s="13"/>
      <c r="O6" s="13"/>
      <c r="P6" s="13"/>
      <c r="Q6" s="13"/>
    </row>
    <row r="7" spans="1:21" ht="18.75">
      <c r="A7" s="68" t="s">
        <v>60</v>
      </c>
      <c r="B7" s="20">
        <v>8</v>
      </c>
      <c r="C7" s="50" t="s">
        <v>116</v>
      </c>
      <c r="D7" s="20">
        <v>3</v>
      </c>
      <c r="E7" s="15"/>
      <c r="F7" s="1" t="s">
        <v>29</v>
      </c>
      <c r="G7" s="15"/>
      <c r="H7" s="15"/>
      <c r="I7" s="15"/>
      <c r="J7" s="1"/>
      <c r="K7" s="1" t="s">
        <v>259</v>
      </c>
      <c r="L7" s="1" t="s">
        <v>9</v>
      </c>
      <c r="M7" s="1">
        <v>7</v>
      </c>
      <c r="N7" s="14"/>
      <c r="O7" s="15"/>
      <c r="P7" s="15"/>
      <c r="Q7" s="15"/>
      <c r="R7" s="1"/>
      <c r="S7" s="1"/>
      <c r="T7" s="1"/>
      <c r="U7" s="1"/>
    </row>
    <row r="8" spans="1:21" ht="18.75">
      <c r="A8" s="7" t="s">
        <v>5</v>
      </c>
      <c r="B8" s="20">
        <v>9</v>
      </c>
      <c r="C8" s="49" t="s">
        <v>117</v>
      </c>
      <c r="D8" s="20">
        <v>4</v>
      </c>
      <c r="E8" s="15"/>
      <c r="F8" s="1" t="s">
        <v>4</v>
      </c>
      <c r="G8" s="1"/>
      <c r="H8" s="1">
        <v>5</v>
      </c>
      <c r="I8" s="15"/>
      <c r="J8" s="15"/>
      <c r="K8" s="3" t="s">
        <v>3</v>
      </c>
      <c r="L8" s="18" t="str">
        <f>C6</f>
        <v>Carly Shanahan</v>
      </c>
      <c r="M8" s="16">
        <v>1</v>
      </c>
      <c r="N8" s="19"/>
      <c r="O8" s="15"/>
      <c r="P8" s="15"/>
      <c r="Q8" s="15"/>
      <c r="R8" s="2"/>
      <c r="S8" s="2"/>
      <c r="T8" s="2"/>
      <c r="U8" s="2"/>
    </row>
    <row r="9" spans="1:21" ht="18.75">
      <c r="A9" s="9" t="s">
        <v>6</v>
      </c>
      <c r="B9" s="23">
        <v>16</v>
      </c>
      <c r="C9" s="56" t="s">
        <v>123</v>
      </c>
      <c r="D9" s="23">
        <v>2</v>
      </c>
      <c r="E9" s="15"/>
      <c r="F9" s="3" t="s">
        <v>3</v>
      </c>
      <c r="G9" s="18" t="str">
        <f>C7</f>
        <v>Konatsu Ido</v>
      </c>
      <c r="H9" s="20">
        <v>3</v>
      </c>
      <c r="I9" s="15"/>
      <c r="J9" s="15"/>
      <c r="K9" s="68" t="s">
        <v>60</v>
      </c>
      <c r="L9" s="22" t="str">
        <f>C15</f>
        <v>Kyla Whitfield</v>
      </c>
      <c r="M9" s="20">
        <v>4</v>
      </c>
      <c r="N9" s="19"/>
      <c r="O9" s="15"/>
      <c r="P9" s="15"/>
      <c r="Q9" s="15"/>
      <c r="R9" s="2"/>
      <c r="S9" s="2"/>
      <c r="T9" s="2"/>
      <c r="U9" s="2"/>
    </row>
    <row r="10" spans="1:21" ht="18.75">
      <c r="A10" s="15"/>
      <c r="B10" s="15"/>
      <c r="C10" s="15"/>
      <c r="D10" s="15"/>
      <c r="E10" s="15"/>
      <c r="F10" s="68" t="s">
        <v>60</v>
      </c>
      <c r="G10" s="22" t="str">
        <f>C13</f>
        <v>Summer Simon</v>
      </c>
      <c r="H10" s="69">
        <v>4</v>
      </c>
      <c r="I10" s="15"/>
      <c r="J10" s="15"/>
      <c r="K10" s="7" t="s">
        <v>5</v>
      </c>
      <c r="L10" s="22" t="str">
        <f>C29</f>
        <v>Lily Macdonald</v>
      </c>
      <c r="M10" s="20">
        <v>3</v>
      </c>
      <c r="N10" s="15"/>
      <c r="O10" s="1" t="s">
        <v>7</v>
      </c>
      <c r="P10" s="1"/>
      <c r="Q10" s="1">
        <v>10</v>
      </c>
      <c r="R10" s="2"/>
      <c r="S10" s="2"/>
      <c r="T10" s="2"/>
      <c r="U10" s="2"/>
    </row>
    <row r="11" spans="1:21" ht="18.75">
      <c r="A11" s="15"/>
      <c r="B11" s="15"/>
      <c r="C11" s="15"/>
      <c r="D11" s="15"/>
      <c r="E11" s="15"/>
      <c r="F11" s="7" t="s">
        <v>5</v>
      </c>
      <c r="G11" s="22" t="str">
        <f>C23</f>
        <v>Summa Longbottom</v>
      </c>
      <c r="H11" s="23">
        <v>2</v>
      </c>
      <c r="I11" s="15"/>
      <c r="J11" s="15"/>
      <c r="K11" s="9" t="s">
        <v>6</v>
      </c>
      <c r="L11" s="22" t="str">
        <f>G12</f>
        <v>Jazmin Karma</v>
      </c>
      <c r="M11" s="20">
        <v>2</v>
      </c>
      <c r="N11" s="15"/>
      <c r="O11" s="3" t="s">
        <v>3</v>
      </c>
      <c r="P11" s="18" t="str">
        <f>IF(M8=1,L8,(IF(M9=1,L9,(IF(M10=1,L10,1.7)))))</f>
        <v>Carly Shanahan</v>
      </c>
      <c r="Q11" s="20">
        <v>1</v>
      </c>
      <c r="R11" s="2"/>
      <c r="S11" s="2"/>
      <c r="T11" s="2"/>
      <c r="U11" s="2"/>
    </row>
    <row r="12" spans="1:21" ht="18.75">
      <c r="A12" s="1" t="s">
        <v>21</v>
      </c>
      <c r="B12" s="1"/>
      <c r="C12" s="1"/>
      <c r="D12" s="1">
        <v>2</v>
      </c>
      <c r="E12" s="15"/>
      <c r="F12" s="9" t="s">
        <v>6</v>
      </c>
      <c r="G12" s="25" t="str">
        <f>C30</f>
        <v>Jazmin Karma</v>
      </c>
      <c r="H12" s="20">
        <v>1</v>
      </c>
      <c r="I12" s="15"/>
      <c r="J12" s="15"/>
      <c r="K12" s="15"/>
      <c r="L12" s="15"/>
      <c r="M12" s="15"/>
      <c r="N12" s="15"/>
      <c r="O12" s="68" t="s">
        <v>60</v>
      </c>
      <c r="P12" s="22" t="str">
        <f>L18</f>
        <v>Shaye Leeuwendal</v>
      </c>
      <c r="Q12" s="20">
        <v>2</v>
      </c>
      <c r="R12" s="1"/>
      <c r="S12" s="1"/>
      <c r="T12" s="1"/>
      <c r="U12" s="1"/>
    </row>
    <row r="13" spans="1:21" ht="18.75">
      <c r="A13" s="3" t="s">
        <v>3</v>
      </c>
      <c r="B13" s="16">
        <v>4</v>
      </c>
      <c r="C13" s="49" t="s">
        <v>112</v>
      </c>
      <c r="D13" s="16">
        <v>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7" t="s">
        <v>5</v>
      </c>
      <c r="P13" s="22" t="str">
        <f>L25</f>
        <v>Heilala Phillips</v>
      </c>
      <c r="Q13" s="23">
        <v>3</v>
      </c>
      <c r="R13" s="2"/>
      <c r="S13" s="2" t="s">
        <v>388</v>
      </c>
      <c r="T13" s="11" t="s">
        <v>13</v>
      </c>
      <c r="U13" s="2">
        <v>12</v>
      </c>
    </row>
    <row r="14" spans="1:21" ht="18.75">
      <c r="A14" s="68" t="s">
        <v>60</v>
      </c>
      <c r="B14" s="20">
        <v>5</v>
      </c>
      <c r="C14" s="49" t="s">
        <v>113</v>
      </c>
      <c r="D14" s="20">
        <v>1</v>
      </c>
      <c r="E14" s="15"/>
      <c r="F14" s="15"/>
      <c r="G14" s="15"/>
      <c r="H14" s="15"/>
      <c r="I14" s="15"/>
      <c r="J14" s="15"/>
      <c r="K14" s="1" t="s">
        <v>260</v>
      </c>
      <c r="L14" s="1" t="s">
        <v>9</v>
      </c>
      <c r="M14" s="1">
        <v>8</v>
      </c>
      <c r="N14" s="19"/>
      <c r="R14" s="2"/>
      <c r="S14" s="3" t="s">
        <v>3</v>
      </c>
      <c r="T14" s="10" t="str">
        <f>P11</f>
        <v>Carly Shanahan</v>
      </c>
      <c r="U14" s="4">
        <v>4</v>
      </c>
    </row>
    <row r="15" spans="1:21" ht="18.75">
      <c r="A15" s="7" t="s">
        <v>5</v>
      </c>
      <c r="B15" s="20">
        <v>12</v>
      </c>
      <c r="C15" s="49" t="s">
        <v>120</v>
      </c>
      <c r="D15" s="20">
        <v>2</v>
      </c>
      <c r="E15" s="15"/>
      <c r="F15" s="15"/>
      <c r="G15" s="15"/>
      <c r="H15" s="15"/>
      <c r="I15" s="15"/>
      <c r="J15" s="15"/>
      <c r="K15" s="3" t="s">
        <v>3</v>
      </c>
      <c r="L15" s="18" t="str">
        <f>C14</f>
        <v>Amelie Bourke</v>
      </c>
      <c r="M15" s="16">
        <v>4</v>
      </c>
      <c r="N15" s="19"/>
      <c r="R15" s="2"/>
      <c r="S15" s="68" t="s">
        <v>60</v>
      </c>
      <c r="T15" s="26" t="str">
        <f>P12</f>
        <v>Shaye Leeuwendal</v>
      </c>
      <c r="U15" s="6">
        <v>2</v>
      </c>
    </row>
    <row r="16" spans="1:21" ht="18.75">
      <c r="A16" s="9" t="s">
        <v>6</v>
      </c>
      <c r="B16" s="23">
        <v>13</v>
      </c>
      <c r="C16" s="61" t="s">
        <v>370</v>
      </c>
      <c r="D16" s="23">
        <v>4</v>
      </c>
      <c r="E16" s="15"/>
      <c r="F16" s="15"/>
      <c r="G16" s="15"/>
      <c r="H16" s="15"/>
      <c r="I16" s="15"/>
      <c r="J16" s="15"/>
      <c r="K16" s="68" t="s">
        <v>60</v>
      </c>
      <c r="L16" s="22" t="str">
        <f>C21</f>
        <v>Ellia Smith</v>
      </c>
      <c r="M16" s="20">
        <v>1</v>
      </c>
      <c r="N16" s="19"/>
      <c r="R16" s="2"/>
      <c r="S16" s="7" t="s">
        <v>5</v>
      </c>
      <c r="T16" s="26" t="str">
        <f>P20</f>
        <v>Summa Longbottom</v>
      </c>
      <c r="U16" s="27">
        <v>1</v>
      </c>
    </row>
    <row r="17" spans="1:21" ht="18.75">
      <c r="A17" s="15"/>
      <c r="B17" s="2"/>
      <c r="C17" s="2"/>
      <c r="D17" s="2"/>
      <c r="E17" s="2"/>
      <c r="F17" s="2"/>
      <c r="G17" s="2"/>
      <c r="H17" s="2"/>
      <c r="I17" s="2"/>
      <c r="J17" s="15"/>
      <c r="K17" s="7" t="s">
        <v>5</v>
      </c>
      <c r="L17" s="22" t="str">
        <f>C9</f>
        <v>Georgia Lorentson</v>
      </c>
      <c r="M17" s="20">
        <v>3</v>
      </c>
      <c r="N17" s="15"/>
      <c r="R17" s="2"/>
      <c r="S17" s="9" t="s">
        <v>6</v>
      </c>
      <c r="T17" s="10" t="str">
        <f>P21</f>
        <v>Ellia Smith</v>
      </c>
      <c r="U17" s="5">
        <v>3</v>
      </c>
    </row>
    <row r="18" spans="1:21" ht="18.75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9" t="s">
        <v>6</v>
      </c>
      <c r="L18" s="22" t="str">
        <f>G26</f>
        <v>Shaye Leeuwendal</v>
      </c>
      <c r="M18" s="20">
        <v>2</v>
      </c>
      <c r="N18" s="15"/>
      <c r="R18" s="2"/>
      <c r="S18" s="19"/>
      <c r="T18" s="28"/>
      <c r="U18" s="8"/>
    </row>
    <row r="19" spans="1:18" ht="18.75">
      <c r="A19" s="1" t="s">
        <v>19</v>
      </c>
      <c r="B19" s="1"/>
      <c r="C19" s="1"/>
      <c r="D19" s="1">
        <v>3</v>
      </c>
      <c r="E19" s="1"/>
      <c r="F19" s="1"/>
      <c r="G19" s="1"/>
      <c r="H19" s="1"/>
      <c r="I19" s="1"/>
      <c r="J19" s="2"/>
      <c r="K19" s="2"/>
      <c r="L19" s="2"/>
      <c r="M19" s="2"/>
      <c r="N19" s="2"/>
      <c r="O19" s="1"/>
      <c r="P19" s="1"/>
      <c r="Q19" s="1">
        <v>11</v>
      </c>
      <c r="R19" s="2"/>
    </row>
    <row r="20" spans="1:18" ht="18.75">
      <c r="A20" s="3" t="s">
        <v>3</v>
      </c>
      <c r="B20" s="16">
        <v>3</v>
      </c>
      <c r="C20" s="49" t="s">
        <v>111</v>
      </c>
      <c r="D20" s="16">
        <v>2</v>
      </c>
      <c r="E20" s="15"/>
      <c r="F20" s="15"/>
      <c r="G20" s="15"/>
      <c r="H20" s="15"/>
      <c r="I20" s="15"/>
      <c r="J20" s="15"/>
      <c r="K20" s="1"/>
      <c r="L20" s="15"/>
      <c r="M20" s="15"/>
      <c r="N20" s="15"/>
      <c r="O20" s="3" t="s">
        <v>3</v>
      </c>
      <c r="P20" s="18" t="str">
        <f>IF(M22=1,L22,(IF(M23=1,L23,(IF(M24=1,L24,1.9)))))</f>
        <v>Summa Longbottom</v>
      </c>
      <c r="Q20" s="20">
        <v>1</v>
      </c>
      <c r="R20" s="1"/>
    </row>
    <row r="21" spans="1:18" ht="18.75">
      <c r="A21" s="68" t="s">
        <v>60</v>
      </c>
      <c r="B21" s="20">
        <v>6</v>
      </c>
      <c r="C21" s="49" t="s">
        <v>114</v>
      </c>
      <c r="D21" s="20">
        <v>1</v>
      </c>
      <c r="E21" s="15"/>
      <c r="F21" s="1" t="s">
        <v>29</v>
      </c>
      <c r="H21" s="15"/>
      <c r="I21" s="15"/>
      <c r="J21" s="1"/>
      <c r="K21" s="1" t="s">
        <v>305</v>
      </c>
      <c r="L21" s="1" t="s">
        <v>9</v>
      </c>
      <c r="M21" s="1">
        <v>9</v>
      </c>
      <c r="N21" s="14"/>
      <c r="O21" s="68" t="s">
        <v>60</v>
      </c>
      <c r="P21" s="22" t="str">
        <f>L16</f>
        <v>Ellia Smith</v>
      </c>
      <c r="Q21" s="20">
        <v>2</v>
      </c>
      <c r="R21" s="2"/>
    </row>
    <row r="22" spans="1:18" ht="18.75">
      <c r="A22" s="7" t="s">
        <v>5</v>
      </c>
      <c r="B22" s="20">
        <v>11</v>
      </c>
      <c r="C22" s="2" t="s">
        <v>119</v>
      </c>
      <c r="D22" s="20">
        <v>3</v>
      </c>
      <c r="E22" s="15"/>
      <c r="F22" s="1" t="s">
        <v>10</v>
      </c>
      <c r="H22" s="1">
        <v>6</v>
      </c>
      <c r="I22" s="15"/>
      <c r="J22" s="15"/>
      <c r="K22" s="3" t="s">
        <v>3</v>
      </c>
      <c r="L22" s="18" t="str">
        <f>C27</f>
        <v>Elle Clayton-Brown</v>
      </c>
      <c r="M22" s="16">
        <v>3</v>
      </c>
      <c r="N22" s="19"/>
      <c r="O22" s="7" t="s">
        <v>5</v>
      </c>
      <c r="P22" s="29" t="str">
        <f>L11</f>
        <v>Jazmin Karma</v>
      </c>
      <c r="Q22" s="23">
        <v>3</v>
      </c>
      <c r="R22" s="8"/>
    </row>
    <row r="23" spans="1:21" ht="18.75">
      <c r="A23" s="9" t="s">
        <v>6</v>
      </c>
      <c r="B23" s="23">
        <v>14</v>
      </c>
      <c r="C23" s="56" t="s">
        <v>121</v>
      </c>
      <c r="D23" s="23">
        <v>4</v>
      </c>
      <c r="E23" s="15"/>
      <c r="F23" s="3" t="s">
        <v>3</v>
      </c>
      <c r="G23" s="10" t="str">
        <f>C8</f>
        <v>Summer Gauld</v>
      </c>
      <c r="H23" s="5">
        <v>3</v>
      </c>
      <c r="I23" s="15"/>
      <c r="J23" s="15"/>
      <c r="K23" s="68" t="s">
        <v>60</v>
      </c>
      <c r="L23" s="22" t="str">
        <f>C20</f>
        <v>Charli Hurst</v>
      </c>
      <c r="M23" s="20">
        <v>4</v>
      </c>
      <c r="N23" s="19"/>
      <c r="R23" s="2"/>
      <c r="S23" s="2"/>
      <c r="T23" s="2"/>
      <c r="U23" s="2"/>
    </row>
    <row r="24" spans="1:17" ht="18.75">
      <c r="A24" s="15"/>
      <c r="B24" s="15"/>
      <c r="C24" s="15"/>
      <c r="D24" s="15"/>
      <c r="E24" s="15"/>
      <c r="F24" s="68" t="s">
        <v>60</v>
      </c>
      <c r="G24" s="10" t="str">
        <f>C16</f>
        <v>Tiya Collins</v>
      </c>
      <c r="H24" s="20">
        <v>4</v>
      </c>
      <c r="I24" s="15"/>
      <c r="J24" s="13"/>
      <c r="K24" s="7" t="s">
        <v>5</v>
      </c>
      <c r="L24" s="13" t="str">
        <f>G11</f>
        <v>Summa Longbottom</v>
      </c>
      <c r="M24" s="13">
        <v>1</v>
      </c>
      <c r="N24" s="13"/>
      <c r="O24" s="13"/>
      <c r="P24" s="13"/>
      <c r="Q24" s="13"/>
    </row>
    <row r="25" spans="1:21" ht="18.75">
      <c r="A25" s="15"/>
      <c r="B25" s="15"/>
      <c r="C25" s="15"/>
      <c r="D25" s="15"/>
      <c r="E25" s="15"/>
      <c r="F25" s="7" t="s">
        <v>5</v>
      </c>
      <c r="G25" s="22" t="str">
        <f>C22</f>
        <v>Heilala Phillips</v>
      </c>
      <c r="H25" s="23">
        <v>2</v>
      </c>
      <c r="I25" s="15"/>
      <c r="J25" s="15"/>
      <c r="K25" s="9" t="s">
        <v>6</v>
      </c>
      <c r="L25" s="22" t="str">
        <f>G25</f>
        <v>Heilala Phillips</v>
      </c>
      <c r="M25" s="20">
        <v>2</v>
      </c>
      <c r="N25" s="15"/>
      <c r="R25" s="2"/>
      <c r="S25" s="2"/>
      <c r="T25" s="2"/>
      <c r="U25" s="2"/>
    </row>
    <row r="26" spans="1:21" ht="18.75">
      <c r="A26" s="1" t="s">
        <v>21</v>
      </c>
      <c r="B26" s="1"/>
      <c r="C26" s="1"/>
      <c r="D26" s="1">
        <v>4</v>
      </c>
      <c r="E26" s="15"/>
      <c r="F26" s="9" t="s">
        <v>6</v>
      </c>
      <c r="G26" s="22" t="str">
        <f>C28</f>
        <v>Shaye Leeuwendal</v>
      </c>
      <c r="H26" s="20">
        <v>1</v>
      </c>
      <c r="I26" s="15"/>
      <c r="J26" s="15"/>
      <c r="K26" s="15"/>
      <c r="L26" s="15"/>
      <c r="M26" s="15"/>
      <c r="N26" s="15"/>
      <c r="R26" s="2"/>
      <c r="S26" s="2"/>
      <c r="T26" s="2"/>
      <c r="U26" s="2"/>
    </row>
    <row r="27" spans="1:21" ht="18.75">
      <c r="A27" s="3" t="s">
        <v>3</v>
      </c>
      <c r="B27" s="16">
        <v>2</v>
      </c>
      <c r="C27" s="49" t="s">
        <v>110</v>
      </c>
      <c r="D27" s="16">
        <v>1</v>
      </c>
      <c r="E27" s="15"/>
      <c r="F27" s="15"/>
      <c r="G27" s="15"/>
      <c r="H27" s="15"/>
      <c r="I27" s="15"/>
      <c r="J27" s="15"/>
      <c r="N27" s="15"/>
      <c r="R27" s="2"/>
      <c r="S27" s="2"/>
      <c r="T27" s="2"/>
      <c r="U27" s="2"/>
    </row>
    <row r="28" spans="1:21" ht="18.75">
      <c r="A28" s="68" t="s">
        <v>60</v>
      </c>
      <c r="B28" s="20">
        <v>7</v>
      </c>
      <c r="C28" s="49" t="s">
        <v>115</v>
      </c>
      <c r="D28" s="20">
        <v>3</v>
      </c>
      <c r="E28" s="15"/>
      <c r="F28" s="15"/>
      <c r="G28" s="15"/>
      <c r="H28" s="15"/>
      <c r="I28" s="15"/>
      <c r="K28" s="72"/>
      <c r="L28" s="75"/>
      <c r="M28" s="75"/>
      <c r="N28" s="72"/>
      <c r="O28" s="72"/>
      <c r="T28" s="2"/>
      <c r="U28" s="2"/>
    </row>
    <row r="29" spans="1:21" ht="18.75">
      <c r="A29" s="7" t="s">
        <v>5</v>
      </c>
      <c r="B29" s="20">
        <v>10</v>
      </c>
      <c r="C29" s="49" t="s">
        <v>118</v>
      </c>
      <c r="D29" s="20">
        <v>2</v>
      </c>
      <c r="E29" s="15"/>
      <c r="F29" s="15"/>
      <c r="G29" s="15"/>
      <c r="H29" s="15"/>
      <c r="I29" s="15"/>
      <c r="K29" s="72"/>
      <c r="L29" s="75"/>
      <c r="M29" s="75"/>
      <c r="N29" s="72"/>
      <c r="O29" s="72"/>
      <c r="S29" s="2"/>
      <c r="T29" s="2"/>
      <c r="U29" s="2"/>
    </row>
    <row r="30" spans="1:20" ht="18.75">
      <c r="A30" s="9" t="s">
        <v>6</v>
      </c>
      <c r="B30" s="23">
        <v>15</v>
      </c>
      <c r="C30" s="56" t="s">
        <v>122</v>
      </c>
      <c r="D30" s="23">
        <v>4</v>
      </c>
      <c r="E30" s="15"/>
      <c r="F30" s="15"/>
      <c r="G30" s="15"/>
      <c r="H30" s="15"/>
      <c r="I30" s="15"/>
      <c r="J30" s="15"/>
      <c r="K30" s="72"/>
      <c r="L30" s="75"/>
      <c r="M30" s="75"/>
      <c r="N30" s="72"/>
      <c r="O30" s="72"/>
      <c r="S30" s="2"/>
      <c r="T30" s="2"/>
    </row>
    <row r="31" spans="1:20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72"/>
      <c r="L31" s="75"/>
      <c r="M31" s="75"/>
      <c r="N31" s="72"/>
      <c r="O31" s="72"/>
      <c r="S31" s="30"/>
      <c r="T31" s="30"/>
    </row>
    <row r="32" spans="11:15" ht="15.75">
      <c r="K32" s="72"/>
      <c r="L32" s="75"/>
      <c r="M32" s="75"/>
      <c r="N32" s="72"/>
      <c r="O32" s="72"/>
    </row>
    <row r="33" spans="11:15" ht="15.75">
      <c r="K33" s="72"/>
      <c r="L33" s="75"/>
      <c r="M33" s="75"/>
      <c r="N33" s="72"/>
      <c r="O33" s="72"/>
    </row>
    <row r="34" spans="11:15" ht="15.75">
      <c r="K34" s="72"/>
      <c r="L34" s="75"/>
      <c r="M34" s="75"/>
      <c r="N34" s="72"/>
      <c r="O34" s="72"/>
    </row>
    <row r="35" spans="11:15" ht="15.75">
      <c r="K35" s="72"/>
      <c r="L35" s="75"/>
      <c r="M35" s="75"/>
      <c r="N35" s="72"/>
      <c r="O35" s="72"/>
    </row>
    <row r="36" spans="11:15" ht="15.75">
      <c r="K36" s="72"/>
      <c r="L36" s="75"/>
      <c r="M36" s="75"/>
      <c r="N36" s="72"/>
      <c r="O36" s="72"/>
    </row>
    <row r="37" spans="11:15" ht="15.75">
      <c r="K37" s="72"/>
      <c r="L37" s="75"/>
      <c r="M37" s="75"/>
      <c r="N37" s="72"/>
      <c r="O37" s="72"/>
    </row>
    <row r="38" spans="11:15" ht="15.75">
      <c r="K38" s="72"/>
      <c r="L38" s="72"/>
      <c r="M38" s="72"/>
      <c r="N38" s="72"/>
      <c r="O38" s="72"/>
    </row>
    <row r="39" spans="11:15" ht="15.75">
      <c r="K39" s="72"/>
      <c r="L39" s="72"/>
      <c r="M39" s="72"/>
      <c r="N39" s="72"/>
      <c r="O39" s="72"/>
    </row>
    <row r="40" spans="11:15" ht="15.75">
      <c r="K40" s="72"/>
      <c r="L40" s="75"/>
      <c r="M40" s="75"/>
      <c r="N40" s="72"/>
      <c r="O40" s="72"/>
    </row>
  </sheetData>
  <sheetProtection/>
  <printOptions/>
  <pageMargins left="0.75" right="0.75" top="1" bottom="1" header="0.5" footer="0.5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PageLayoutView="0" workbookViewId="0" topLeftCell="A13">
      <selection activeCell="F40" sqref="B15:F40"/>
    </sheetView>
  </sheetViews>
  <sheetFormatPr defaultColWidth="11.00390625" defaultRowHeight="15.75"/>
  <cols>
    <col min="1" max="2" width="11.00390625" style="0" customWidth="1"/>
    <col min="3" max="3" width="13.50390625" style="0" customWidth="1"/>
    <col min="4" max="8" width="11.00390625" style="0" customWidth="1"/>
    <col min="9" max="9" width="15.00390625" style="0" customWidth="1"/>
    <col min="10" max="10" width="11.00390625" style="0" customWidth="1"/>
    <col min="11" max="11" width="13.50390625" style="0" customWidth="1"/>
    <col min="12" max="13" width="11.00390625" style="0" customWidth="1"/>
    <col min="14" max="14" width="13.00390625" style="0" bestFit="1" customWidth="1"/>
    <col min="15" max="15" width="11.00390625" style="0" customWidth="1"/>
    <col min="16" max="16" width="11.375" style="0" bestFit="1" customWidth="1"/>
  </cols>
  <sheetData>
    <row r="2" spans="2:26" ht="23.25">
      <c r="B2" s="44"/>
      <c r="C2" s="148"/>
      <c r="D2" s="44"/>
      <c r="E2" s="2"/>
      <c r="F2" s="149"/>
      <c r="G2" s="150" t="s">
        <v>349</v>
      </c>
      <c r="H2" s="2"/>
      <c r="I2" s="2"/>
      <c r="J2" s="2"/>
      <c r="K2" s="2"/>
      <c r="L2" s="2"/>
      <c r="N2" s="44"/>
      <c r="O2" s="186"/>
      <c r="P2" s="44"/>
      <c r="Q2" s="44"/>
      <c r="R2" s="149"/>
      <c r="S2" s="150"/>
      <c r="T2" s="44"/>
      <c r="U2" s="44"/>
      <c r="V2" s="44"/>
      <c r="W2" s="44"/>
      <c r="X2" s="44"/>
      <c r="Y2" s="46"/>
      <c r="Z2" s="46"/>
    </row>
    <row r="3" spans="2:26" ht="18.75">
      <c r="B3" s="44"/>
      <c r="C3" s="151"/>
      <c r="D3" s="151"/>
      <c r="E3" s="2"/>
      <c r="F3" s="45"/>
      <c r="G3" s="36" t="s">
        <v>365</v>
      </c>
      <c r="H3" s="2"/>
      <c r="I3" s="2"/>
      <c r="J3" s="2"/>
      <c r="K3" s="2"/>
      <c r="L3" s="2"/>
      <c r="N3" s="44"/>
      <c r="O3" s="204"/>
      <c r="P3" s="204"/>
      <c r="Q3" s="44"/>
      <c r="R3" s="205"/>
      <c r="S3" s="206"/>
      <c r="T3" s="44"/>
      <c r="U3" s="44"/>
      <c r="V3" s="44"/>
      <c r="W3" s="44"/>
      <c r="X3" s="44"/>
      <c r="Y3" s="46"/>
      <c r="Z3" s="46"/>
    </row>
    <row r="4" spans="2:26" ht="18.75">
      <c r="B4" s="44"/>
      <c r="C4" s="151"/>
      <c r="D4" s="151"/>
      <c r="E4" s="2"/>
      <c r="F4" s="45"/>
      <c r="G4" s="36" t="s">
        <v>366</v>
      </c>
      <c r="H4" s="2"/>
      <c r="I4" s="2"/>
      <c r="J4" s="2"/>
      <c r="K4" s="2"/>
      <c r="L4" s="2"/>
      <c r="N4" s="44"/>
      <c r="O4" s="204"/>
      <c r="P4" s="204"/>
      <c r="Q4" s="44"/>
      <c r="R4" s="205"/>
      <c r="S4" s="207"/>
      <c r="T4" s="44"/>
      <c r="U4" s="44"/>
      <c r="V4" s="44"/>
      <c r="W4" s="44"/>
      <c r="X4" s="44"/>
      <c r="Y4" s="46"/>
      <c r="Z4" s="46"/>
    </row>
    <row r="5" spans="2:26" ht="18.75">
      <c r="B5" s="156"/>
      <c r="C5" s="201"/>
      <c r="D5" s="201"/>
      <c r="E5" s="156"/>
      <c r="F5" s="202"/>
      <c r="G5" s="203" t="s">
        <v>367</v>
      </c>
      <c r="H5" s="156"/>
      <c r="I5" s="156"/>
      <c r="J5" s="156"/>
      <c r="K5" s="156"/>
      <c r="L5" s="156"/>
      <c r="N5" s="44"/>
      <c r="O5" s="204"/>
      <c r="P5" s="204"/>
      <c r="Q5" s="44"/>
      <c r="R5" s="205"/>
      <c r="S5" s="206"/>
      <c r="T5" s="44"/>
      <c r="U5" s="44"/>
      <c r="V5" s="44"/>
      <c r="W5" s="44"/>
      <c r="X5" s="44"/>
      <c r="Y5" s="46"/>
      <c r="Z5" s="46"/>
    </row>
    <row r="6" spans="2:26" ht="18.75">
      <c r="B6" s="44"/>
      <c r="C6" s="151"/>
      <c r="D6" s="151"/>
      <c r="E6" s="2"/>
      <c r="F6" s="45"/>
      <c r="G6" s="36" t="s">
        <v>363</v>
      </c>
      <c r="H6" s="2"/>
      <c r="I6" s="2"/>
      <c r="J6" s="2"/>
      <c r="K6" s="2"/>
      <c r="L6" s="2"/>
      <c r="N6" s="44"/>
      <c r="O6" s="204"/>
      <c r="P6" s="204"/>
      <c r="Q6" s="44"/>
      <c r="R6" s="205"/>
      <c r="S6" s="206"/>
      <c r="T6" s="44"/>
      <c r="U6" s="44"/>
      <c r="V6" s="44"/>
      <c r="W6" s="44"/>
      <c r="X6" s="44"/>
      <c r="Y6" s="46"/>
      <c r="Z6" s="46"/>
    </row>
    <row r="7" spans="2:26" ht="18.75">
      <c r="B7" s="44"/>
      <c r="C7" s="151"/>
      <c r="D7" s="151"/>
      <c r="E7" s="2"/>
      <c r="F7" s="45"/>
      <c r="G7" s="36" t="s">
        <v>364</v>
      </c>
      <c r="H7" s="2"/>
      <c r="I7" s="2"/>
      <c r="J7" s="2"/>
      <c r="K7" s="2"/>
      <c r="L7" s="2"/>
      <c r="N7" s="44"/>
      <c r="O7" s="204"/>
      <c r="P7" s="204"/>
      <c r="Q7" s="44"/>
      <c r="R7" s="205"/>
      <c r="S7" s="206"/>
      <c r="T7" s="44"/>
      <c r="U7" s="44"/>
      <c r="V7" s="44"/>
      <c r="W7" s="44"/>
      <c r="X7" s="44"/>
      <c r="Y7" s="46"/>
      <c r="Z7" s="46"/>
    </row>
    <row r="8" spans="2:26" ht="18.75">
      <c r="B8" s="44"/>
      <c r="C8" s="151"/>
      <c r="D8" s="151"/>
      <c r="E8" s="2"/>
      <c r="F8" s="45"/>
      <c r="G8" s="36"/>
      <c r="H8" s="2"/>
      <c r="I8" s="2"/>
      <c r="J8" s="2"/>
      <c r="K8" s="2"/>
      <c r="L8" s="2"/>
      <c r="N8" s="44"/>
      <c r="O8" s="204"/>
      <c r="P8" s="204"/>
      <c r="Q8" s="44"/>
      <c r="R8" s="204"/>
      <c r="S8" s="206"/>
      <c r="T8" s="44"/>
      <c r="U8" s="44"/>
      <c r="V8" s="44"/>
      <c r="W8" s="44"/>
      <c r="X8" s="44"/>
      <c r="Y8" s="46"/>
      <c r="Z8" s="46"/>
    </row>
    <row r="9" spans="2:26" ht="18.75">
      <c r="B9" s="44"/>
      <c r="C9" s="151"/>
      <c r="D9" s="151"/>
      <c r="E9" s="2"/>
      <c r="F9" s="151"/>
      <c r="G9" s="36" t="s">
        <v>318</v>
      </c>
      <c r="H9" s="2"/>
      <c r="I9" s="2"/>
      <c r="J9" s="2"/>
      <c r="K9" s="2"/>
      <c r="L9" s="2"/>
      <c r="N9" s="44"/>
      <c r="O9" s="186"/>
      <c r="P9" s="44"/>
      <c r="Q9" s="208"/>
      <c r="R9" s="149"/>
      <c r="S9" s="208"/>
      <c r="T9" s="44"/>
      <c r="U9" s="44"/>
      <c r="V9" s="44"/>
      <c r="W9" s="44"/>
      <c r="X9" s="44"/>
      <c r="Y9" s="46"/>
      <c r="Z9" s="46"/>
    </row>
    <row r="10" spans="2:26" ht="18.75">
      <c r="B10" s="44"/>
      <c r="C10" s="148"/>
      <c r="D10" s="2"/>
      <c r="E10" s="152"/>
      <c r="F10" s="153"/>
      <c r="G10" s="152" t="s">
        <v>319</v>
      </c>
      <c r="H10" s="2"/>
      <c r="I10" s="2"/>
      <c r="J10" s="2"/>
      <c r="K10" s="2"/>
      <c r="L10" s="2"/>
      <c r="N10" s="44"/>
      <c r="O10" s="186"/>
      <c r="P10" s="44"/>
      <c r="Q10" s="208"/>
      <c r="R10" s="149"/>
      <c r="S10" s="208"/>
      <c r="T10" s="44"/>
      <c r="U10" s="44"/>
      <c r="V10" s="44"/>
      <c r="W10" s="44"/>
      <c r="X10" s="44"/>
      <c r="Y10" s="46"/>
      <c r="Z10" s="46"/>
    </row>
    <row r="11" spans="2:26" ht="18.75">
      <c r="B11" s="44"/>
      <c r="C11" s="148"/>
      <c r="D11" s="2"/>
      <c r="E11" s="152"/>
      <c r="F11" s="153"/>
      <c r="G11" s="152"/>
      <c r="H11" s="2"/>
      <c r="I11" s="2"/>
      <c r="J11" s="2"/>
      <c r="K11" s="2"/>
      <c r="L11" s="2"/>
      <c r="N11" s="44"/>
      <c r="O11" s="186"/>
      <c r="P11" s="44"/>
      <c r="Q11" s="208"/>
      <c r="R11" s="209"/>
      <c r="S11" s="186"/>
      <c r="T11" s="44"/>
      <c r="U11" s="44"/>
      <c r="V11" s="44"/>
      <c r="W11" s="44"/>
      <c r="X11" s="44"/>
      <c r="Y11" s="46"/>
      <c r="Z11" s="46"/>
    </row>
    <row r="12" spans="2:26" ht="18.75">
      <c r="B12" s="44"/>
      <c r="C12" s="148"/>
      <c r="D12" s="2"/>
      <c r="E12" s="152"/>
      <c r="F12" s="154" t="s">
        <v>350</v>
      </c>
      <c r="G12" s="155"/>
      <c r="H12" s="156"/>
      <c r="I12" s="44"/>
      <c r="J12" s="2"/>
      <c r="K12" s="2"/>
      <c r="L12" s="2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2:26" ht="18.75">
      <c r="B13" s="44"/>
      <c r="C13" s="148"/>
      <c r="D13" s="2"/>
      <c r="E13" s="152"/>
      <c r="F13" s="148"/>
      <c r="G13" s="148"/>
      <c r="H13" s="2"/>
      <c r="I13" s="2"/>
      <c r="J13" s="2"/>
      <c r="K13" s="2"/>
      <c r="L13" s="2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2:26" ht="19.5">
      <c r="B14" s="157" t="s">
        <v>321</v>
      </c>
      <c r="C14" s="158" t="s">
        <v>322</v>
      </c>
      <c r="D14" s="158"/>
      <c r="E14" s="159"/>
      <c r="F14" s="160"/>
      <c r="G14" s="158"/>
      <c r="H14" s="161" t="s">
        <v>323</v>
      </c>
      <c r="I14" s="160" t="s">
        <v>324</v>
      </c>
      <c r="J14" s="160"/>
      <c r="K14" s="159"/>
      <c r="L14" s="162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2:12" ht="15.75">
      <c r="B15" s="163" t="s">
        <v>325</v>
      </c>
      <c r="C15" s="164"/>
      <c r="D15" s="165"/>
      <c r="E15" s="166"/>
      <c r="F15" s="165"/>
      <c r="G15" s="30"/>
      <c r="H15" s="163" t="s">
        <v>325</v>
      </c>
      <c r="I15" s="164"/>
      <c r="J15" s="165"/>
      <c r="K15" s="166"/>
      <c r="L15" s="167"/>
    </row>
    <row r="16" spans="2:12" ht="18.75">
      <c r="B16" s="168">
        <v>1</v>
      </c>
      <c r="C16" s="189" t="s">
        <v>326</v>
      </c>
      <c r="D16" s="197" t="s">
        <v>327</v>
      </c>
      <c r="E16" s="197" t="s">
        <v>356</v>
      </c>
      <c r="F16" s="197" t="s">
        <v>334</v>
      </c>
      <c r="G16" s="11"/>
      <c r="H16" s="168">
        <v>1</v>
      </c>
      <c r="I16" s="176" t="s">
        <v>345</v>
      </c>
      <c r="J16" s="176" t="s">
        <v>346</v>
      </c>
      <c r="K16" s="176" t="s">
        <v>356</v>
      </c>
      <c r="L16" s="176" t="s">
        <v>329</v>
      </c>
    </row>
    <row r="17" spans="2:12" ht="18.75">
      <c r="B17" s="168">
        <v>2</v>
      </c>
      <c r="C17" s="189" t="s">
        <v>326</v>
      </c>
      <c r="D17" s="197" t="s">
        <v>327</v>
      </c>
      <c r="E17" s="197" t="s">
        <v>356</v>
      </c>
      <c r="F17" s="197" t="s">
        <v>335</v>
      </c>
      <c r="G17" s="11"/>
      <c r="H17" s="168">
        <v>2</v>
      </c>
      <c r="I17" s="176" t="s">
        <v>345</v>
      </c>
      <c r="J17" s="176" t="s">
        <v>346</v>
      </c>
      <c r="K17" s="176" t="s">
        <v>356</v>
      </c>
      <c r="L17" s="176" t="s">
        <v>332</v>
      </c>
    </row>
    <row r="18" spans="2:12" ht="18.75">
      <c r="B18" s="168">
        <v>3</v>
      </c>
      <c r="C18" s="189" t="s">
        <v>326</v>
      </c>
      <c r="D18" s="197" t="s">
        <v>327</v>
      </c>
      <c r="E18" s="197" t="s">
        <v>356</v>
      </c>
      <c r="F18" s="197" t="s">
        <v>337</v>
      </c>
      <c r="G18" s="11"/>
      <c r="H18" s="168">
        <v>3</v>
      </c>
      <c r="I18" s="176" t="s">
        <v>345</v>
      </c>
      <c r="J18" s="176" t="s">
        <v>346</v>
      </c>
      <c r="K18" s="176" t="s">
        <v>356</v>
      </c>
      <c r="L18" s="176" t="s">
        <v>333</v>
      </c>
    </row>
    <row r="19" spans="2:12" ht="18.75">
      <c r="B19" s="168">
        <v>4</v>
      </c>
      <c r="C19" s="189" t="s">
        <v>326</v>
      </c>
      <c r="D19" s="197" t="s">
        <v>327</v>
      </c>
      <c r="E19" s="197" t="s">
        <v>356</v>
      </c>
      <c r="F19" s="197" t="s">
        <v>338</v>
      </c>
      <c r="G19" s="11"/>
      <c r="H19" s="168">
        <v>4</v>
      </c>
      <c r="I19" s="176" t="s">
        <v>345</v>
      </c>
      <c r="J19" s="176" t="s">
        <v>346</v>
      </c>
      <c r="K19" s="176" t="s">
        <v>356</v>
      </c>
      <c r="L19" s="176" t="s">
        <v>334</v>
      </c>
    </row>
    <row r="20" spans="2:12" ht="18.75">
      <c r="B20" s="168">
        <v>5</v>
      </c>
      <c r="C20" s="189" t="s">
        <v>326</v>
      </c>
      <c r="D20" s="197" t="s">
        <v>327</v>
      </c>
      <c r="E20" s="197" t="s">
        <v>356</v>
      </c>
      <c r="F20" s="197" t="s">
        <v>339</v>
      </c>
      <c r="G20" s="11"/>
      <c r="H20" s="168">
        <v>5</v>
      </c>
      <c r="I20" s="187" t="s">
        <v>345</v>
      </c>
      <c r="J20" s="187" t="s">
        <v>346</v>
      </c>
      <c r="K20" s="176" t="s">
        <v>356</v>
      </c>
      <c r="L20" s="187" t="s">
        <v>335</v>
      </c>
    </row>
    <row r="21" spans="2:12" ht="18.75">
      <c r="B21" s="168">
        <v>6</v>
      </c>
      <c r="C21" s="189" t="s">
        <v>326</v>
      </c>
      <c r="D21" s="197" t="s">
        <v>327</v>
      </c>
      <c r="E21" s="197" t="s">
        <v>356</v>
      </c>
      <c r="F21" s="197" t="s">
        <v>340</v>
      </c>
      <c r="G21" s="11"/>
      <c r="H21" s="168">
        <v>6</v>
      </c>
      <c r="I21" s="176" t="s">
        <v>345</v>
      </c>
      <c r="J21" s="176" t="s">
        <v>346</v>
      </c>
      <c r="K21" s="176" t="s">
        <v>356</v>
      </c>
      <c r="L21" s="176" t="s">
        <v>337</v>
      </c>
    </row>
    <row r="22" spans="2:12" ht="18.75">
      <c r="B22" s="168">
        <v>7</v>
      </c>
      <c r="C22" s="193" t="s">
        <v>336</v>
      </c>
      <c r="D22" s="193" t="s">
        <v>327</v>
      </c>
      <c r="E22" s="193" t="s">
        <v>328</v>
      </c>
      <c r="F22" s="193" t="s">
        <v>329</v>
      </c>
      <c r="G22" s="11"/>
      <c r="H22" s="168">
        <v>7</v>
      </c>
      <c r="I22" s="176" t="s">
        <v>345</v>
      </c>
      <c r="J22" s="176" t="s">
        <v>346</v>
      </c>
      <c r="K22" s="176" t="s">
        <v>356</v>
      </c>
      <c r="L22" s="176" t="s">
        <v>338</v>
      </c>
    </row>
    <row r="23" spans="2:12" ht="18.75">
      <c r="B23" s="168">
        <v>8</v>
      </c>
      <c r="C23" s="193" t="s">
        <v>336</v>
      </c>
      <c r="D23" s="193" t="s">
        <v>327</v>
      </c>
      <c r="E23" s="193" t="s">
        <v>328</v>
      </c>
      <c r="F23" s="193" t="s">
        <v>332</v>
      </c>
      <c r="G23" s="11"/>
      <c r="H23" s="168">
        <v>8</v>
      </c>
      <c r="I23" s="176" t="s">
        <v>345</v>
      </c>
      <c r="J23" s="176" t="s">
        <v>346</v>
      </c>
      <c r="K23" s="176" t="s">
        <v>356</v>
      </c>
      <c r="L23" s="176" t="s">
        <v>339</v>
      </c>
    </row>
    <row r="24" spans="2:12" ht="18.75">
      <c r="B24" s="168">
        <v>9</v>
      </c>
      <c r="C24" s="193" t="s">
        <v>336</v>
      </c>
      <c r="D24" s="193" t="s">
        <v>327</v>
      </c>
      <c r="E24" s="193" t="s">
        <v>328</v>
      </c>
      <c r="F24" s="193" t="s">
        <v>333</v>
      </c>
      <c r="G24" s="11"/>
      <c r="H24" s="168">
        <v>9</v>
      </c>
      <c r="I24" s="176" t="s">
        <v>345</v>
      </c>
      <c r="J24" s="176" t="s">
        <v>346</v>
      </c>
      <c r="K24" s="176" t="s">
        <v>356</v>
      </c>
      <c r="L24" s="176" t="s">
        <v>340</v>
      </c>
    </row>
    <row r="25" spans="2:12" ht="18.75">
      <c r="B25" s="168">
        <v>10</v>
      </c>
      <c r="C25" s="193" t="s">
        <v>336</v>
      </c>
      <c r="D25" s="193" t="s">
        <v>327</v>
      </c>
      <c r="E25" s="193" t="s">
        <v>328</v>
      </c>
      <c r="F25" s="193" t="s">
        <v>334</v>
      </c>
      <c r="G25" s="11"/>
      <c r="H25" s="213">
        <v>10</v>
      </c>
      <c r="I25" s="177" t="s">
        <v>347</v>
      </c>
      <c r="J25" s="177" t="s">
        <v>346</v>
      </c>
      <c r="K25" s="177" t="s">
        <v>328</v>
      </c>
      <c r="L25" s="177" t="s">
        <v>329</v>
      </c>
    </row>
    <row r="26" spans="2:12" ht="18.75">
      <c r="B26" s="168">
        <v>11</v>
      </c>
      <c r="C26" s="193" t="s">
        <v>336</v>
      </c>
      <c r="D26" s="193" t="s">
        <v>327</v>
      </c>
      <c r="E26" s="193" t="s">
        <v>328</v>
      </c>
      <c r="F26" s="193" t="s">
        <v>335</v>
      </c>
      <c r="G26" s="11"/>
      <c r="H26" s="168">
        <v>11</v>
      </c>
      <c r="I26" s="177" t="s">
        <v>347</v>
      </c>
      <c r="J26" s="177" t="s">
        <v>346</v>
      </c>
      <c r="K26" s="177" t="s">
        <v>328</v>
      </c>
      <c r="L26" s="177" t="s">
        <v>332</v>
      </c>
    </row>
    <row r="27" spans="2:12" ht="18.75">
      <c r="B27" s="168">
        <v>12</v>
      </c>
      <c r="C27" s="185" t="s">
        <v>336</v>
      </c>
      <c r="D27" s="185" t="s">
        <v>343</v>
      </c>
      <c r="E27" s="185" t="s">
        <v>328</v>
      </c>
      <c r="F27" s="185" t="s">
        <v>329</v>
      </c>
      <c r="G27" s="11"/>
      <c r="H27" s="168">
        <v>12</v>
      </c>
      <c r="I27" s="177" t="s">
        <v>347</v>
      </c>
      <c r="J27" s="177" t="s">
        <v>346</v>
      </c>
      <c r="K27" s="177" t="s">
        <v>328</v>
      </c>
      <c r="L27" s="177" t="s">
        <v>333</v>
      </c>
    </row>
    <row r="28" spans="2:12" ht="18.75">
      <c r="B28" s="168">
        <v>13</v>
      </c>
      <c r="C28" s="185" t="s">
        <v>336</v>
      </c>
      <c r="D28" s="185" t="s">
        <v>343</v>
      </c>
      <c r="E28" s="185" t="s">
        <v>328</v>
      </c>
      <c r="F28" s="185" t="s">
        <v>332</v>
      </c>
      <c r="G28" s="11"/>
      <c r="H28" s="213">
        <v>13</v>
      </c>
      <c r="I28" s="177" t="s">
        <v>347</v>
      </c>
      <c r="J28" s="177" t="s">
        <v>346</v>
      </c>
      <c r="K28" s="177" t="s">
        <v>328</v>
      </c>
      <c r="L28" s="177" t="s">
        <v>334</v>
      </c>
    </row>
    <row r="29" spans="2:12" ht="18.75">
      <c r="B29" s="168">
        <v>14</v>
      </c>
      <c r="C29" s="185" t="s">
        <v>336</v>
      </c>
      <c r="D29" s="185" t="s">
        <v>343</v>
      </c>
      <c r="E29" s="185" t="s">
        <v>328</v>
      </c>
      <c r="F29" s="185" t="s">
        <v>333</v>
      </c>
      <c r="G29" s="11"/>
      <c r="H29" s="168">
        <v>14</v>
      </c>
      <c r="I29" s="177" t="s">
        <v>347</v>
      </c>
      <c r="J29" s="177" t="s">
        <v>346</v>
      </c>
      <c r="K29" s="177" t="s">
        <v>328</v>
      </c>
      <c r="L29" s="177" t="s">
        <v>335</v>
      </c>
    </row>
    <row r="30" spans="2:12" ht="18.75">
      <c r="B30" s="168">
        <v>15</v>
      </c>
      <c r="C30" s="198" t="s">
        <v>330</v>
      </c>
      <c r="D30" s="198" t="s">
        <v>331</v>
      </c>
      <c r="E30" s="198" t="s">
        <v>328</v>
      </c>
      <c r="F30" s="198" t="s">
        <v>329</v>
      </c>
      <c r="G30" s="11"/>
      <c r="H30" s="168">
        <v>15</v>
      </c>
      <c r="I30" s="177" t="s">
        <v>347</v>
      </c>
      <c r="J30" s="177" t="s">
        <v>346</v>
      </c>
      <c r="K30" s="177" t="s">
        <v>328</v>
      </c>
      <c r="L30" s="177" t="s">
        <v>337</v>
      </c>
    </row>
    <row r="31" spans="2:12" ht="18.75">
      <c r="B31" s="168">
        <v>16</v>
      </c>
      <c r="C31" s="198" t="s">
        <v>330</v>
      </c>
      <c r="D31" s="198" t="s">
        <v>331</v>
      </c>
      <c r="E31" s="198" t="s">
        <v>328</v>
      </c>
      <c r="F31" s="198" t="s">
        <v>332</v>
      </c>
      <c r="G31" s="11"/>
      <c r="H31" s="213">
        <v>16</v>
      </c>
      <c r="I31" s="177" t="s">
        <v>347</v>
      </c>
      <c r="J31" s="177" t="s">
        <v>346</v>
      </c>
      <c r="K31" s="177" t="s">
        <v>328</v>
      </c>
      <c r="L31" s="177" t="s">
        <v>338</v>
      </c>
    </row>
    <row r="32" spans="2:12" ht="18.75">
      <c r="B32" s="168">
        <v>17</v>
      </c>
      <c r="C32" s="198" t="s">
        <v>330</v>
      </c>
      <c r="D32" s="198" t="s">
        <v>331</v>
      </c>
      <c r="E32" s="198" t="s">
        <v>328</v>
      </c>
      <c r="F32" s="198" t="s">
        <v>333</v>
      </c>
      <c r="G32" s="11"/>
      <c r="H32" s="168">
        <v>17</v>
      </c>
      <c r="I32" s="177" t="s">
        <v>347</v>
      </c>
      <c r="J32" s="177" t="s">
        <v>346</v>
      </c>
      <c r="K32" s="177" t="s">
        <v>328</v>
      </c>
      <c r="L32" s="177" t="s">
        <v>339</v>
      </c>
    </row>
    <row r="33" spans="2:12" ht="18.75">
      <c r="B33" s="168">
        <v>18</v>
      </c>
      <c r="C33" s="198" t="s">
        <v>330</v>
      </c>
      <c r="D33" s="198" t="s">
        <v>331</v>
      </c>
      <c r="E33" s="198" t="s">
        <v>328</v>
      </c>
      <c r="F33" s="198" t="s">
        <v>334</v>
      </c>
      <c r="G33" s="11"/>
      <c r="H33" s="168">
        <v>18</v>
      </c>
      <c r="I33" s="178" t="s">
        <v>347</v>
      </c>
      <c r="J33" s="179" t="s">
        <v>343</v>
      </c>
      <c r="K33" s="178" t="s">
        <v>328</v>
      </c>
      <c r="L33" s="179" t="s">
        <v>329</v>
      </c>
    </row>
    <row r="34" spans="2:12" ht="18.75">
      <c r="B34" s="168">
        <v>19</v>
      </c>
      <c r="C34" s="193" t="s">
        <v>336</v>
      </c>
      <c r="D34" s="193" t="s">
        <v>327</v>
      </c>
      <c r="E34" s="193" t="s">
        <v>348</v>
      </c>
      <c r="F34" s="193" t="s">
        <v>329</v>
      </c>
      <c r="G34" s="11"/>
      <c r="H34" s="213">
        <v>19</v>
      </c>
      <c r="I34" s="178" t="s">
        <v>347</v>
      </c>
      <c r="J34" s="179" t="s">
        <v>343</v>
      </c>
      <c r="K34" s="178" t="s">
        <v>328</v>
      </c>
      <c r="L34" s="179" t="s">
        <v>332</v>
      </c>
    </row>
    <row r="35" spans="2:12" ht="18.75">
      <c r="B35" s="168">
        <v>20</v>
      </c>
      <c r="C35" s="193" t="s">
        <v>336</v>
      </c>
      <c r="D35" s="193" t="s">
        <v>327</v>
      </c>
      <c r="E35" s="193" t="s">
        <v>348</v>
      </c>
      <c r="F35" s="193" t="s">
        <v>332</v>
      </c>
      <c r="G35" s="11"/>
      <c r="H35" s="168">
        <v>20</v>
      </c>
      <c r="I35" s="178" t="s">
        <v>347</v>
      </c>
      <c r="J35" s="179" t="s">
        <v>343</v>
      </c>
      <c r="K35" s="178" t="s">
        <v>328</v>
      </c>
      <c r="L35" s="179" t="s">
        <v>333</v>
      </c>
    </row>
    <row r="36" spans="2:12" ht="18.75">
      <c r="B36" s="168">
        <v>21</v>
      </c>
      <c r="C36" s="193" t="s">
        <v>336</v>
      </c>
      <c r="D36" s="193" t="s">
        <v>327</v>
      </c>
      <c r="E36" s="193" t="s">
        <v>348</v>
      </c>
      <c r="F36" s="193" t="s">
        <v>333</v>
      </c>
      <c r="G36" s="11"/>
      <c r="H36" s="168">
        <v>21</v>
      </c>
      <c r="I36" s="178" t="s">
        <v>347</v>
      </c>
      <c r="J36" s="179" t="s">
        <v>343</v>
      </c>
      <c r="K36" s="178" t="s">
        <v>328</v>
      </c>
      <c r="L36" s="179" t="s">
        <v>334</v>
      </c>
    </row>
    <row r="37" spans="2:12" ht="18.75">
      <c r="B37" s="168">
        <v>22</v>
      </c>
      <c r="C37" s="185" t="s">
        <v>336</v>
      </c>
      <c r="D37" s="185" t="s">
        <v>343</v>
      </c>
      <c r="E37" s="185" t="s">
        <v>348</v>
      </c>
      <c r="F37" s="185" t="s">
        <v>329</v>
      </c>
      <c r="G37" s="11"/>
      <c r="H37" s="213">
        <v>22</v>
      </c>
      <c r="I37" s="177" t="s">
        <v>347</v>
      </c>
      <c r="J37" s="177" t="s">
        <v>346</v>
      </c>
      <c r="K37" s="177" t="s">
        <v>348</v>
      </c>
      <c r="L37" s="177" t="s">
        <v>329</v>
      </c>
    </row>
    <row r="38" spans="2:12" ht="18.75">
      <c r="B38" s="168">
        <v>23</v>
      </c>
      <c r="C38" s="185" t="s">
        <v>336</v>
      </c>
      <c r="D38" s="185" t="s">
        <v>343</v>
      </c>
      <c r="E38" s="185" t="s">
        <v>348</v>
      </c>
      <c r="F38" s="185" t="s">
        <v>329</v>
      </c>
      <c r="G38" s="11"/>
      <c r="H38" s="168">
        <v>23</v>
      </c>
      <c r="I38" s="177" t="s">
        <v>347</v>
      </c>
      <c r="J38" s="177" t="s">
        <v>346</v>
      </c>
      <c r="K38" s="177" t="s">
        <v>348</v>
      </c>
      <c r="L38" s="177" t="s">
        <v>332</v>
      </c>
    </row>
    <row r="39" spans="2:12" ht="18.75">
      <c r="B39" s="168">
        <v>24</v>
      </c>
      <c r="C39" s="198" t="s">
        <v>330</v>
      </c>
      <c r="D39" s="198" t="s">
        <v>331</v>
      </c>
      <c r="E39" s="198" t="s">
        <v>348</v>
      </c>
      <c r="F39" s="198" t="s">
        <v>329</v>
      </c>
      <c r="G39" s="11"/>
      <c r="H39" s="168">
        <v>24</v>
      </c>
      <c r="I39" s="177" t="s">
        <v>347</v>
      </c>
      <c r="J39" s="177" t="s">
        <v>346</v>
      </c>
      <c r="K39" s="177" t="s">
        <v>348</v>
      </c>
      <c r="L39" s="177" t="s">
        <v>333</v>
      </c>
    </row>
    <row r="40" spans="1:12" ht="18.75">
      <c r="A40" s="48"/>
      <c r="B40" s="168">
        <v>25</v>
      </c>
      <c r="C40" s="198" t="s">
        <v>330</v>
      </c>
      <c r="D40" s="198" t="s">
        <v>331</v>
      </c>
      <c r="E40" s="198" t="s">
        <v>348</v>
      </c>
      <c r="F40" s="198" t="s">
        <v>332</v>
      </c>
      <c r="G40" s="11"/>
      <c r="H40" s="213">
        <v>25</v>
      </c>
      <c r="I40" s="177" t="s">
        <v>347</v>
      </c>
      <c r="J40" s="177" t="s">
        <v>346</v>
      </c>
      <c r="K40" s="177" t="s">
        <v>348</v>
      </c>
      <c r="L40" s="177" t="s">
        <v>334</v>
      </c>
    </row>
    <row r="41" spans="1:12" ht="18.75">
      <c r="A41" s="48"/>
      <c r="B41" s="47"/>
      <c r="H41" s="168">
        <v>26</v>
      </c>
      <c r="I41" s="178" t="s">
        <v>347</v>
      </c>
      <c r="J41" s="179" t="s">
        <v>343</v>
      </c>
      <c r="K41" s="178" t="s">
        <v>348</v>
      </c>
      <c r="L41" s="179" t="s">
        <v>329</v>
      </c>
    </row>
    <row r="42" spans="1:12" ht="18.75">
      <c r="A42" s="48"/>
      <c r="B42" s="47"/>
      <c r="H42" s="168">
        <v>27</v>
      </c>
      <c r="I42" s="178" t="s">
        <v>347</v>
      </c>
      <c r="J42" s="179" t="s">
        <v>343</v>
      </c>
      <c r="K42" s="178" t="s">
        <v>348</v>
      </c>
      <c r="L42" s="179" t="s">
        <v>332</v>
      </c>
    </row>
    <row r="43" ht="18.75">
      <c r="B43" s="47"/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4"/>
  <sheetViews>
    <sheetView zoomScale="70" zoomScaleNormal="70" zoomScalePageLayoutView="0" workbookViewId="0" topLeftCell="H10">
      <selection activeCell="R12" sqref="R12:X36"/>
    </sheetView>
  </sheetViews>
  <sheetFormatPr defaultColWidth="11.00390625" defaultRowHeight="15.75"/>
  <cols>
    <col min="1" max="1" width="11.00390625" style="0" customWidth="1"/>
    <col min="2" max="2" width="13.25390625" style="0" bestFit="1" customWidth="1"/>
    <col min="3" max="3" width="11.00390625" style="0" customWidth="1"/>
    <col min="4" max="4" width="12.375" style="0" bestFit="1" customWidth="1"/>
    <col min="5" max="5" width="11.00390625" style="0" customWidth="1"/>
    <col min="6" max="6" width="11.00390625" style="72" customWidth="1"/>
    <col min="7" max="7" width="11.00390625" style="0" customWidth="1"/>
    <col min="8" max="8" width="14.875" style="0" customWidth="1"/>
    <col min="9" max="13" width="11.00390625" style="0" customWidth="1"/>
    <col min="14" max="14" width="13.00390625" style="0" bestFit="1" customWidth="1"/>
    <col min="15" max="15" width="11.00390625" style="0" customWidth="1"/>
    <col min="16" max="16" width="12.375" style="0" customWidth="1"/>
    <col min="17" max="18" width="11.00390625" style="0" customWidth="1"/>
    <col min="19" max="19" width="9.625" style="0" customWidth="1"/>
    <col min="20" max="20" width="16.375" style="0" customWidth="1"/>
    <col min="21" max="21" width="11.00390625" style="0" customWidth="1"/>
    <col min="22" max="22" width="13.125" style="0" customWidth="1"/>
  </cols>
  <sheetData>
    <row r="3" spans="7:17" ht="23.25">
      <c r="G3" s="44"/>
      <c r="H3" s="148"/>
      <c r="I3" s="44"/>
      <c r="J3" s="2"/>
      <c r="K3" s="149"/>
      <c r="L3" s="150" t="s">
        <v>352</v>
      </c>
      <c r="M3" s="2"/>
      <c r="N3" s="2"/>
      <c r="O3" s="2"/>
      <c r="P3" s="2"/>
      <c r="Q3" s="2"/>
    </row>
    <row r="4" spans="7:17" ht="18.75">
      <c r="G4" s="44"/>
      <c r="H4" s="151"/>
      <c r="I4" s="151"/>
      <c r="J4" s="2"/>
      <c r="K4" s="45"/>
      <c r="L4" s="36" t="s">
        <v>365</v>
      </c>
      <c r="M4" s="2"/>
      <c r="N4" s="2"/>
      <c r="O4" s="2"/>
      <c r="P4" s="2"/>
      <c r="Q4" s="2"/>
    </row>
    <row r="5" spans="7:17" ht="18.75">
      <c r="G5" s="44"/>
      <c r="H5" s="151"/>
      <c r="I5" s="151"/>
      <c r="J5" s="2"/>
      <c r="K5" s="45"/>
      <c r="L5" s="36" t="s">
        <v>366</v>
      </c>
      <c r="M5" s="2"/>
      <c r="N5" s="2"/>
      <c r="O5" s="2"/>
      <c r="P5" s="2"/>
      <c r="Q5" s="2"/>
    </row>
    <row r="6" spans="7:17" ht="18.75">
      <c r="G6" s="156"/>
      <c r="H6" s="201"/>
      <c r="I6" s="201"/>
      <c r="J6" s="156"/>
      <c r="K6" s="202"/>
      <c r="L6" s="203" t="s">
        <v>367</v>
      </c>
      <c r="M6" s="156"/>
      <c r="N6" s="156"/>
      <c r="O6" s="156"/>
      <c r="P6" s="156"/>
      <c r="Q6" s="156"/>
    </row>
    <row r="7" spans="7:17" ht="18.75">
      <c r="G7" s="44"/>
      <c r="H7" s="151"/>
      <c r="I7" s="151"/>
      <c r="J7" s="2"/>
      <c r="K7" s="45"/>
      <c r="L7" s="36" t="s">
        <v>363</v>
      </c>
      <c r="M7" s="2"/>
      <c r="N7" s="2"/>
      <c r="O7" s="2"/>
      <c r="P7" s="2"/>
      <c r="Q7" s="2"/>
    </row>
    <row r="8" spans="7:17" ht="18.75">
      <c r="G8" s="44"/>
      <c r="H8" s="151"/>
      <c r="I8" s="151"/>
      <c r="J8" s="2"/>
      <c r="K8" s="45"/>
      <c r="L8" s="36" t="s">
        <v>364</v>
      </c>
      <c r="M8" s="2"/>
      <c r="N8" s="2"/>
      <c r="O8" s="2"/>
      <c r="P8" s="2"/>
      <c r="Q8" s="2"/>
    </row>
    <row r="9" spans="7:17" ht="18.75">
      <c r="G9" s="44"/>
      <c r="H9" s="151"/>
      <c r="I9" s="151"/>
      <c r="J9" s="2"/>
      <c r="K9" s="45"/>
      <c r="L9" s="36"/>
      <c r="M9" s="2"/>
      <c r="N9" s="2"/>
      <c r="O9" s="2"/>
      <c r="P9" s="2"/>
      <c r="Q9" s="2"/>
    </row>
    <row r="10" spans="7:17" ht="18.75">
      <c r="G10" s="44"/>
      <c r="H10" s="151"/>
      <c r="I10" s="151"/>
      <c r="J10" s="2"/>
      <c r="K10" s="151"/>
      <c r="L10" s="36" t="s">
        <v>318</v>
      </c>
      <c r="M10" s="2"/>
      <c r="N10" s="2"/>
      <c r="O10" s="2"/>
      <c r="P10" s="2"/>
      <c r="Q10" s="2"/>
    </row>
    <row r="11" spans="5:17" ht="18.75">
      <c r="E11" s="154" t="s">
        <v>353</v>
      </c>
      <c r="F11" s="155"/>
      <c r="G11" s="156"/>
      <c r="H11" s="148"/>
      <c r="I11" s="2"/>
      <c r="J11" s="152"/>
      <c r="K11" s="153"/>
      <c r="L11" s="152" t="s">
        <v>319</v>
      </c>
      <c r="M11" s="2"/>
      <c r="N11" s="2"/>
      <c r="O11" s="2"/>
      <c r="P11" s="2"/>
      <c r="Q11" s="2"/>
    </row>
    <row r="12" spans="7:17" ht="18.75">
      <c r="G12" s="44"/>
      <c r="H12" s="148"/>
      <c r="I12" s="2"/>
      <c r="J12" s="152"/>
      <c r="K12" s="153"/>
      <c r="L12" s="152"/>
      <c r="M12" s="2"/>
      <c r="N12" s="2"/>
      <c r="O12" s="2"/>
      <c r="P12" s="2"/>
      <c r="Q12" s="2"/>
    </row>
    <row r="13" spans="10:22" ht="18.75">
      <c r="J13" s="152"/>
      <c r="L13" s="186"/>
      <c r="M13" s="154" t="s">
        <v>354</v>
      </c>
      <c r="N13" s="156"/>
      <c r="O13" s="156"/>
      <c r="P13" s="2"/>
      <c r="Q13" s="2"/>
      <c r="S13" s="154" t="s">
        <v>355</v>
      </c>
      <c r="T13" s="155"/>
      <c r="U13" s="156"/>
      <c r="V13" s="152"/>
    </row>
    <row r="14" spans="2:23" ht="18.75">
      <c r="B14" s="2" t="s">
        <v>379</v>
      </c>
      <c r="G14" s="44"/>
      <c r="H14" s="148"/>
      <c r="I14" s="2"/>
      <c r="J14" s="152"/>
      <c r="K14" s="148"/>
      <c r="L14" s="148"/>
      <c r="M14" s="2"/>
      <c r="N14" s="2"/>
      <c r="O14" s="2"/>
      <c r="P14" s="2"/>
      <c r="Q14" s="2"/>
      <c r="S14" s="44"/>
      <c r="T14" s="148"/>
      <c r="U14" s="2"/>
      <c r="V14" s="152"/>
      <c r="W14" s="148"/>
    </row>
    <row r="15" spans="1:23" ht="15.75">
      <c r="A15" s="163" t="s">
        <v>325</v>
      </c>
      <c r="L15" s="30"/>
      <c r="M15" s="163" t="s">
        <v>325</v>
      </c>
      <c r="N15" s="164"/>
      <c r="O15" s="165"/>
      <c r="P15" s="166"/>
      <c r="Q15" s="167"/>
      <c r="S15" s="163" t="s">
        <v>325</v>
      </c>
      <c r="T15" s="164"/>
      <c r="U15" s="165"/>
      <c r="V15" s="166"/>
      <c r="W15" s="165"/>
    </row>
    <row r="16" spans="1:23" ht="18.75">
      <c r="A16" s="168">
        <v>1</v>
      </c>
      <c r="B16" s="171" t="s">
        <v>330</v>
      </c>
      <c r="C16" s="171" t="s">
        <v>331</v>
      </c>
      <c r="D16" s="171" t="s">
        <v>351</v>
      </c>
      <c r="E16" s="223" t="s">
        <v>329</v>
      </c>
      <c r="F16" s="47"/>
      <c r="L16" s="11"/>
      <c r="M16" s="168">
        <v>1</v>
      </c>
      <c r="N16" s="181" t="s">
        <v>326</v>
      </c>
      <c r="O16" s="181" t="s">
        <v>343</v>
      </c>
      <c r="P16" s="181" t="s">
        <v>351</v>
      </c>
      <c r="Q16" s="182" t="s">
        <v>329</v>
      </c>
      <c r="S16" s="168">
        <v>1</v>
      </c>
      <c r="T16" s="177" t="s">
        <v>347</v>
      </c>
      <c r="U16" s="177" t="s">
        <v>346</v>
      </c>
      <c r="V16" s="177" t="s">
        <v>7</v>
      </c>
      <c r="W16" s="177" t="s">
        <v>329</v>
      </c>
    </row>
    <row r="17" spans="1:23" ht="18.75">
      <c r="A17" s="168">
        <v>2</v>
      </c>
      <c r="B17" s="171" t="s">
        <v>330</v>
      </c>
      <c r="C17" s="171" t="s">
        <v>331</v>
      </c>
      <c r="D17" s="171" t="s">
        <v>351</v>
      </c>
      <c r="E17" s="223" t="s">
        <v>332</v>
      </c>
      <c r="F17" s="47"/>
      <c r="L17" s="11"/>
      <c r="M17" s="168">
        <v>2</v>
      </c>
      <c r="N17" s="181" t="s">
        <v>326</v>
      </c>
      <c r="O17" s="181" t="s">
        <v>343</v>
      </c>
      <c r="P17" s="181" t="s">
        <v>351</v>
      </c>
      <c r="Q17" s="182" t="s">
        <v>332</v>
      </c>
      <c r="S17" s="168">
        <v>2</v>
      </c>
      <c r="T17" s="177" t="s">
        <v>347</v>
      </c>
      <c r="U17" s="177" t="s">
        <v>346</v>
      </c>
      <c r="V17" s="177" t="s">
        <v>7</v>
      </c>
      <c r="W17" s="177" t="s">
        <v>332</v>
      </c>
    </row>
    <row r="18" spans="1:23" ht="18.75">
      <c r="A18" s="168">
        <v>3</v>
      </c>
      <c r="B18" s="171" t="s">
        <v>330</v>
      </c>
      <c r="C18" s="171" t="s">
        <v>331</v>
      </c>
      <c r="D18" s="171" t="s">
        <v>351</v>
      </c>
      <c r="E18" s="223" t="s">
        <v>333</v>
      </c>
      <c r="F18" s="47"/>
      <c r="L18" s="11"/>
      <c r="M18" s="168">
        <v>3</v>
      </c>
      <c r="N18" s="181" t="s">
        <v>326</v>
      </c>
      <c r="O18" s="181" t="s">
        <v>343</v>
      </c>
      <c r="P18" s="181" t="s">
        <v>351</v>
      </c>
      <c r="Q18" s="182" t="s">
        <v>333</v>
      </c>
      <c r="S18" s="168">
        <v>3</v>
      </c>
      <c r="T18" s="181" t="s">
        <v>326</v>
      </c>
      <c r="U18" s="181" t="s">
        <v>343</v>
      </c>
      <c r="V18" s="181" t="s">
        <v>7</v>
      </c>
      <c r="W18" s="182" t="s">
        <v>329</v>
      </c>
    </row>
    <row r="19" spans="1:23" ht="18.75">
      <c r="A19" s="168">
        <v>4</v>
      </c>
      <c r="B19" s="174" t="s">
        <v>336</v>
      </c>
      <c r="C19" s="175" t="s">
        <v>343</v>
      </c>
      <c r="D19" s="175" t="s">
        <v>351</v>
      </c>
      <c r="E19" s="224" t="s">
        <v>329</v>
      </c>
      <c r="F19" s="47"/>
      <c r="H19" s="47" t="s">
        <v>380</v>
      </c>
      <c r="L19" s="11"/>
      <c r="M19" s="168">
        <v>4</v>
      </c>
      <c r="N19" s="188" t="s">
        <v>345</v>
      </c>
      <c r="O19" s="196" t="s">
        <v>346</v>
      </c>
      <c r="P19" s="196" t="s">
        <v>361</v>
      </c>
      <c r="Q19" s="196" t="s">
        <v>329</v>
      </c>
      <c r="S19" s="168">
        <v>4</v>
      </c>
      <c r="T19" s="181" t="s">
        <v>326</v>
      </c>
      <c r="U19" s="181" t="s">
        <v>343</v>
      </c>
      <c r="V19" s="181" t="s">
        <v>7</v>
      </c>
      <c r="W19" s="182" t="s">
        <v>332</v>
      </c>
    </row>
    <row r="20" spans="1:23" ht="18.75">
      <c r="A20" s="168">
        <v>5</v>
      </c>
      <c r="B20" s="174" t="s">
        <v>336</v>
      </c>
      <c r="C20" s="175" t="s">
        <v>343</v>
      </c>
      <c r="D20" s="175" t="s">
        <v>351</v>
      </c>
      <c r="E20" s="224" t="s">
        <v>332</v>
      </c>
      <c r="F20" s="47"/>
      <c r="L20" s="11"/>
      <c r="M20" s="168">
        <v>5</v>
      </c>
      <c r="N20" s="194" t="s">
        <v>345</v>
      </c>
      <c r="O20" s="195" t="s">
        <v>346</v>
      </c>
      <c r="P20" s="195" t="s">
        <v>361</v>
      </c>
      <c r="Q20" s="195" t="s">
        <v>332</v>
      </c>
      <c r="S20" s="168">
        <v>5</v>
      </c>
      <c r="T20" s="180" t="s">
        <v>345</v>
      </c>
      <c r="U20" s="180" t="s">
        <v>343</v>
      </c>
      <c r="V20" s="180" t="s">
        <v>7</v>
      </c>
      <c r="W20" s="180" t="s">
        <v>329</v>
      </c>
    </row>
    <row r="21" spans="1:23" ht="18.75">
      <c r="A21" s="168">
        <v>6</v>
      </c>
      <c r="B21" s="172" t="s">
        <v>336</v>
      </c>
      <c r="C21" s="173" t="s">
        <v>327</v>
      </c>
      <c r="D21" s="173" t="s">
        <v>351</v>
      </c>
      <c r="E21" s="225" t="s">
        <v>329</v>
      </c>
      <c r="F21" s="47"/>
      <c r="G21" s="168">
        <v>6</v>
      </c>
      <c r="H21" s="178" t="s">
        <v>347</v>
      </c>
      <c r="I21" s="179" t="s">
        <v>343</v>
      </c>
      <c r="J21" s="178" t="s">
        <v>351</v>
      </c>
      <c r="K21" s="179" t="s">
        <v>329</v>
      </c>
      <c r="L21" s="11"/>
      <c r="M21" s="168">
        <v>6</v>
      </c>
      <c r="N21" s="194" t="s">
        <v>345</v>
      </c>
      <c r="O21" s="195" t="s">
        <v>346</v>
      </c>
      <c r="P21" s="195" t="s">
        <v>361</v>
      </c>
      <c r="Q21" s="195" t="s">
        <v>333</v>
      </c>
      <c r="S21" s="168">
        <v>6</v>
      </c>
      <c r="T21" s="180" t="s">
        <v>345</v>
      </c>
      <c r="U21" s="180" t="s">
        <v>343</v>
      </c>
      <c r="V21" s="180" t="s">
        <v>7</v>
      </c>
      <c r="W21" s="180" t="s">
        <v>332</v>
      </c>
    </row>
    <row r="22" spans="1:23" ht="18.75">
      <c r="A22" s="168">
        <v>7</v>
      </c>
      <c r="B22" s="172" t="s">
        <v>336</v>
      </c>
      <c r="C22" s="173" t="s">
        <v>327</v>
      </c>
      <c r="D22" s="173" t="s">
        <v>351</v>
      </c>
      <c r="E22" s="225" t="s">
        <v>332</v>
      </c>
      <c r="F22" s="47"/>
      <c r="G22" s="168">
        <v>7</v>
      </c>
      <c r="H22" s="178" t="s">
        <v>347</v>
      </c>
      <c r="I22" s="179" t="s">
        <v>343</v>
      </c>
      <c r="J22" s="178" t="s">
        <v>351</v>
      </c>
      <c r="K22" s="179" t="s">
        <v>332</v>
      </c>
      <c r="L22" s="11"/>
      <c r="M22" s="168">
        <v>7</v>
      </c>
      <c r="N22" s="194" t="s">
        <v>345</v>
      </c>
      <c r="O22" s="195" t="s">
        <v>346</v>
      </c>
      <c r="P22" s="195" t="s">
        <v>361</v>
      </c>
      <c r="Q22" s="195" t="s">
        <v>334</v>
      </c>
      <c r="S22" s="168">
        <v>7</v>
      </c>
      <c r="T22" s="169" t="s">
        <v>326</v>
      </c>
      <c r="U22" s="170" t="s">
        <v>327</v>
      </c>
      <c r="V22" s="170" t="s">
        <v>7</v>
      </c>
      <c r="W22" s="170" t="s">
        <v>329</v>
      </c>
    </row>
    <row r="23" spans="1:23" ht="18.75">
      <c r="A23" s="168">
        <v>8</v>
      </c>
      <c r="B23" s="172" t="s">
        <v>336</v>
      </c>
      <c r="C23" s="173" t="s">
        <v>327</v>
      </c>
      <c r="D23" s="173" t="s">
        <v>351</v>
      </c>
      <c r="E23" s="225" t="s">
        <v>333</v>
      </c>
      <c r="F23" s="47"/>
      <c r="G23" s="168">
        <v>8</v>
      </c>
      <c r="H23" s="178" t="s">
        <v>347</v>
      </c>
      <c r="I23" s="179" t="s">
        <v>343</v>
      </c>
      <c r="J23" s="178" t="s">
        <v>351</v>
      </c>
      <c r="K23" s="179" t="s">
        <v>333</v>
      </c>
      <c r="L23" s="11"/>
      <c r="M23" s="168">
        <v>8</v>
      </c>
      <c r="N23" s="194" t="s">
        <v>345</v>
      </c>
      <c r="O23" s="195" t="s">
        <v>346</v>
      </c>
      <c r="P23" s="195" t="s">
        <v>361</v>
      </c>
      <c r="Q23" s="195" t="s">
        <v>335</v>
      </c>
      <c r="S23" s="168">
        <v>8</v>
      </c>
      <c r="T23" s="169" t="s">
        <v>326</v>
      </c>
      <c r="U23" s="170" t="s">
        <v>327</v>
      </c>
      <c r="V23" s="170" t="s">
        <v>7</v>
      </c>
      <c r="W23" s="170" t="s">
        <v>332</v>
      </c>
    </row>
    <row r="24" spans="1:23" ht="18.75">
      <c r="A24" s="168">
        <v>9</v>
      </c>
      <c r="B24" s="172" t="s">
        <v>336</v>
      </c>
      <c r="C24" s="173" t="s">
        <v>327</v>
      </c>
      <c r="D24" s="173" t="s">
        <v>351</v>
      </c>
      <c r="E24" s="225" t="s">
        <v>334</v>
      </c>
      <c r="F24" s="47"/>
      <c r="G24" s="168">
        <v>9</v>
      </c>
      <c r="H24" s="177" t="s">
        <v>347</v>
      </c>
      <c r="I24" s="177" t="s">
        <v>346</v>
      </c>
      <c r="J24" s="177" t="s">
        <v>356</v>
      </c>
      <c r="K24" s="177" t="s">
        <v>329</v>
      </c>
      <c r="L24" s="11"/>
      <c r="M24" s="168">
        <v>9</v>
      </c>
      <c r="N24" s="194" t="s">
        <v>345</v>
      </c>
      <c r="O24" s="195" t="s">
        <v>346</v>
      </c>
      <c r="P24" s="195" t="s">
        <v>361</v>
      </c>
      <c r="Q24" s="195" t="s">
        <v>337</v>
      </c>
      <c r="S24" s="168">
        <v>9</v>
      </c>
      <c r="T24" s="176" t="s">
        <v>345</v>
      </c>
      <c r="U24" s="176" t="s">
        <v>346</v>
      </c>
      <c r="V24" s="176" t="s">
        <v>357</v>
      </c>
      <c r="W24" s="176" t="s">
        <v>329</v>
      </c>
    </row>
    <row r="25" spans="1:23" ht="18.75">
      <c r="A25" s="168">
        <v>10</v>
      </c>
      <c r="B25" s="171" t="s">
        <v>330</v>
      </c>
      <c r="C25" s="171" t="s">
        <v>331</v>
      </c>
      <c r="D25" s="171" t="s">
        <v>7</v>
      </c>
      <c r="E25" s="171" t="s">
        <v>329</v>
      </c>
      <c r="G25" s="168">
        <v>10</v>
      </c>
      <c r="H25" s="177" t="s">
        <v>347</v>
      </c>
      <c r="I25" s="177" t="s">
        <v>346</v>
      </c>
      <c r="J25" s="177" t="s">
        <v>356</v>
      </c>
      <c r="K25" s="177" t="s">
        <v>332</v>
      </c>
      <c r="L25" s="11"/>
      <c r="M25" s="168">
        <v>10</v>
      </c>
      <c r="N25" s="169" t="s">
        <v>326</v>
      </c>
      <c r="O25" s="170" t="s">
        <v>327</v>
      </c>
      <c r="P25" s="170" t="s">
        <v>361</v>
      </c>
      <c r="Q25" s="170" t="s">
        <v>329</v>
      </c>
      <c r="S25" s="168">
        <v>10</v>
      </c>
      <c r="T25" s="176" t="s">
        <v>345</v>
      </c>
      <c r="U25" s="176" t="s">
        <v>346</v>
      </c>
      <c r="V25" s="176" t="s">
        <v>357</v>
      </c>
      <c r="W25" s="176" t="s">
        <v>332</v>
      </c>
    </row>
    <row r="26" spans="1:23" ht="18.75">
      <c r="A26" s="168">
        <v>11</v>
      </c>
      <c r="B26" s="171" t="s">
        <v>330</v>
      </c>
      <c r="C26" s="171" t="s">
        <v>331</v>
      </c>
      <c r="D26" s="171" t="s">
        <v>7</v>
      </c>
      <c r="E26" s="171" t="s">
        <v>332</v>
      </c>
      <c r="G26" s="168">
        <v>11</v>
      </c>
      <c r="H26" s="177" t="s">
        <v>347</v>
      </c>
      <c r="I26" s="177" t="s">
        <v>346</v>
      </c>
      <c r="J26" s="177" t="s">
        <v>356</v>
      </c>
      <c r="K26" s="177" t="s">
        <v>333</v>
      </c>
      <c r="L26" s="11"/>
      <c r="M26" s="168">
        <v>11</v>
      </c>
      <c r="N26" s="169" t="s">
        <v>326</v>
      </c>
      <c r="O26" s="170" t="s">
        <v>327</v>
      </c>
      <c r="P26" s="170" t="s">
        <v>361</v>
      </c>
      <c r="Q26" s="170" t="s">
        <v>332</v>
      </c>
      <c r="S26" s="168">
        <v>11</v>
      </c>
      <c r="T26" s="171" t="s">
        <v>330</v>
      </c>
      <c r="U26" s="171" t="s">
        <v>331</v>
      </c>
      <c r="V26" s="171" t="s">
        <v>12</v>
      </c>
      <c r="W26" s="171" t="s">
        <v>329</v>
      </c>
    </row>
    <row r="27" spans="1:23" ht="18.75">
      <c r="A27" s="168">
        <v>12</v>
      </c>
      <c r="B27" s="174" t="s">
        <v>336</v>
      </c>
      <c r="C27" s="175" t="s">
        <v>343</v>
      </c>
      <c r="D27" s="175" t="s">
        <v>7</v>
      </c>
      <c r="E27" s="175" t="s">
        <v>329</v>
      </c>
      <c r="G27" s="168">
        <v>12</v>
      </c>
      <c r="H27" s="177" t="s">
        <v>347</v>
      </c>
      <c r="I27" s="177" t="s">
        <v>346</v>
      </c>
      <c r="J27" s="177" t="s">
        <v>356</v>
      </c>
      <c r="K27" s="177" t="s">
        <v>334</v>
      </c>
      <c r="L27" s="11"/>
      <c r="M27" s="168">
        <v>12</v>
      </c>
      <c r="N27" s="169" t="s">
        <v>326</v>
      </c>
      <c r="O27" s="170" t="s">
        <v>327</v>
      </c>
      <c r="P27" s="170" t="s">
        <v>361</v>
      </c>
      <c r="Q27" s="170" t="s">
        <v>333</v>
      </c>
      <c r="S27" s="168">
        <v>12</v>
      </c>
      <c r="T27" s="174" t="s">
        <v>336</v>
      </c>
      <c r="U27" s="175" t="s">
        <v>343</v>
      </c>
      <c r="V27" s="175" t="s">
        <v>358</v>
      </c>
      <c r="W27" s="175" t="s">
        <v>329</v>
      </c>
    </row>
    <row r="28" spans="1:23" ht="18.75">
      <c r="A28" s="168">
        <v>13</v>
      </c>
      <c r="B28" s="174" t="s">
        <v>336</v>
      </c>
      <c r="C28" s="175" t="s">
        <v>343</v>
      </c>
      <c r="D28" s="175" t="s">
        <v>7</v>
      </c>
      <c r="E28" s="175" t="s">
        <v>332</v>
      </c>
      <c r="G28" s="168">
        <v>13</v>
      </c>
      <c r="H28" s="177" t="s">
        <v>347</v>
      </c>
      <c r="I28" s="177" t="s">
        <v>346</v>
      </c>
      <c r="J28" s="177" t="s">
        <v>356</v>
      </c>
      <c r="K28" s="177" t="s">
        <v>335</v>
      </c>
      <c r="L28" s="11"/>
      <c r="M28" s="168">
        <v>13</v>
      </c>
      <c r="N28" s="169" t="s">
        <v>326</v>
      </c>
      <c r="O28" s="170" t="s">
        <v>327</v>
      </c>
      <c r="P28" s="170" t="s">
        <v>361</v>
      </c>
      <c r="Q28" s="170" t="s">
        <v>334</v>
      </c>
      <c r="S28" s="168">
        <v>13</v>
      </c>
      <c r="T28" s="172" t="s">
        <v>336</v>
      </c>
      <c r="U28" s="173" t="s">
        <v>327</v>
      </c>
      <c r="V28" s="173" t="s">
        <v>12</v>
      </c>
      <c r="W28" s="173" t="s">
        <v>329</v>
      </c>
    </row>
    <row r="29" spans="1:23" ht="18.75">
      <c r="A29" s="168">
        <v>14</v>
      </c>
      <c r="B29" s="172" t="s">
        <v>336</v>
      </c>
      <c r="C29" s="173" t="s">
        <v>327</v>
      </c>
      <c r="D29" s="173" t="s">
        <v>7</v>
      </c>
      <c r="E29" s="173" t="s">
        <v>329</v>
      </c>
      <c r="G29" s="168">
        <v>14</v>
      </c>
      <c r="H29" s="177" t="s">
        <v>347</v>
      </c>
      <c r="I29" s="177" t="s">
        <v>346</v>
      </c>
      <c r="J29" s="177" t="s">
        <v>356</v>
      </c>
      <c r="K29" s="177" t="s">
        <v>337</v>
      </c>
      <c r="L29" s="11"/>
      <c r="M29" s="168">
        <v>14</v>
      </c>
      <c r="N29" s="169" t="s">
        <v>326</v>
      </c>
      <c r="O29" s="170" t="s">
        <v>327</v>
      </c>
      <c r="P29" s="170" t="s">
        <v>361</v>
      </c>
      <c r="Q29" s="170" t="s">
        <v>335</v>
      </c>
      <c r="S29" s="168">
        <v>14</v>
      </c>
      <c r="T29" s="178" t="s">
        <v>347</v>
      </c>
      <c r="U29" s="179" t="s">
        <v>343</v>
      </c>
      <c r="V29" s="178" t="s">
        <v>12</v>
      </c>
      <c r="W29" s="179" t="s">
        <v>329</v>
      </c>
    </row>
    <row r="30" spans="1:23" ht="18.75">
      <c r="A30" s="168">
        <v>15</v>
      </c>
      <c r="B30" s="172" t="s">
        <v>336</v>
      </c>
      <c r="C30" s="173" t="s">
        <v>327</v>
      </c>
      <c r="D30" s="173" t="s">
        <v>7</v>
      </c>
      <c r="E30" s="173" t="s">
        <v>332</v>
      </c>
      <c r="G30" s="168">
        <v>15</v>
      </c>
      <c r="H30" s="178" t="s">
        <v>347</v>
      </c>
      <c r="I30" s="179" t="s">
        <v>343</v>
      </c>
      <c r="J30" s="178" t="s">
        <v>7</v>
      </c>
      <c r="K30" s="179" t="s">
        <v>329</v>
      </c>
      <c r="L30" s="11"/>
      <c r="M30" s="168">
        <v>15</v>
      </c>
      <c r="N30" s="169" t="s">
        <v>326</v>
      </c>
      <c r="O30" s="170" t="s">
        <v>327</v>
      </c>
      <c r="P30" s="170" t="s">
        <v>361</v>
      </c>
      <c r="Q30" s="170" t="s">
        <v>337</v>
      </c>
      <c r="S30" s="168">
        <v>15</v>
      </c>
      <c r="T30" s="177" t="s">
        <v>347</v>
      </c>
      <c r="U30" s="177" t="s">
        <v>346</v>
      </c>
      <c r="V30" s="177" t="s">
        <v>12</v>
      </c>
      <c r="W30" s="177" t="s">
        <v>329</v>
      </c>
    </row>
    <row r="31" spans="7:23" ht="18.75">
      <c r="G31" s="168">
        <v>16</v>
      </c>
      <c r="H31" s="178" t="s">
        <v>347</v>
      </c>
      <c r="I31" s="179" t="s">
        <v>343</v>
      </c>
      <c r="J31" s="178" t="s">
        <v>7</v>
      </c>
      <c r="K31" s="179" t="s">
        <v>332</v>
      </c>
      <c r="L31" s="11"/>
      <c r="M31" s="168">
        <v>16</v>
      </c>
      <c r="N31" s="177" t="s">
        <v>347</v>
      </c>
      <c r="O31" s="177" t="s">
        <v>346</v>
      </c>
      <c r="P31" s="177" t="s">
        <v>351</v>
      </c>
      <c r="Q31" s="177" t="s">
        <v>329</v>
      </c>
      <c r="S31" s="168">
        <v>16</v>
      </c>
      <c r="T31" s="181" t="s">
        <v>326</v>
      </c>
      <c r="U31" s="181" t="s">
        <v>343</v>
      </c>
      <c r="V31" s="181" t="s">
        <v>12</v>
      </c>
      <c r="W31" s="182" t="s">
        <v>329</v>
      </c>
    </row>
    <row r="32" spans="12:23" ht="18.75">
      <c r="L32" s="11"/>
      <c r="M32" s="168">
        <v>17</v>
      </c>
      <c r="N32" s="177" t="s">
        <v>347</v>
      </c>
      <c r="O32" s="177" t="s">
        <v>346</v>
      </c>
      <c r="P32" s="177" t="s">
        <v>351</v>
      </c>
      <c r="Q32" s="177" t="s">
        <v>332</v>
      </c>
      <c r="S32" s="168">
        <v>17</v>
      </c>
      <c r="T32" s="169" t="s">
        <v>326</v>
      </c>
      <c r="U32" s="170" t="s">
        <v>327</v>
      </c>
      <c r="V32" s="170" t="s">
        <v>358</v>
      </c>
      <c r="W32" s="170" t="s">
        <v>329</v>
      </c>
    </row>
    <row r="33" spans="12:23" ht="18.75">
      <c r="L33" s="11"/>
      <c r="M33" s="168">
        <v>18</v>
      </c>
      <c r="N33" s="177" t="s">
        <v>347</v>
      </c>
      <c r="O33" s="177" t="s">
        <v>346</v>
      </c>
      <c r="P33" s="177" t="s">
        <v>351</v>
      </c>
      <c r="Q33" s="177" t="s">
        <v>333</v>
      </c>
      <c r="S33" s="168">
        <v>18</v>
      </c>
      <c r="T33" s="180" t="s">
        <v>345</v>
      </c>
      <c r="U33" s="180" t="s">
        <v>343</v>
      </c>
      <c r="V33" s="180" t="s">
        <v>358</v>
      </c>
      <c r="W33" s="180" t="s">
        <v>329</v>
      </c>
    </row>
    <row r="34" spans="12:23" ht="18.75">
      <c r="L34" s="11"/>
      <c r="M34" s="168">
        <v>19</v>
      </c>
      <c r="N34" s="169" t="s">
        <v>326</v>
      </c>
      <c r="O34" s="170" t="s">
        <v>327</v>
      </c>
      <c r="P34" s="170" t="s">
        <v>351</v>
      </c>
      <c r="Q34" s="170" t="s">
        <v>329</v>
      </c>
      <c r="S34" s="168">
        <v>19</v>
      </c>
      <c r="T34" s="176" t="s">
        <v>345</v>
      </c>
      <c r="U34" s="176" t="s">
        <v>346</v>
      </c>
      <c r="V34" s="176" t="s">
        <v>360</v>
      </c>
      <c r="W34" s="176" t="s">
        <v>329</v>
      </c>
    </row>
    <row r="35" spans="12:17" ht="18.75">
      <c r="L35" s="11"/>
      <c r="M35" s="168">
        <v>20</v>
      </c>
      <c r="N35" s="169" t="s">
        <v>326</v>
      </c>
      <c r="O35" s="170" t="s">
        <v>327</v>
      </c>
      <c r="P35" s="170" t="s">
        <v>351</v>
      </c>
      <c r="Q35" s="170" t="s">
        <v>332</v>
      </c>
    </row>
    <row r="36" spans="12:17" ht="18.75">
      <c r="L36" s="11"/>
      <c r="M36" s="168">
        <v>21</v>
      </c>
      <c r="N36" s="169" t="s">
        <v>326</v>
      </c>
      <c r="O36" s="170" t="s">
        <v>327</v>
      </c>
      <c r="P36" s="170" t="s">
        <v>351</v>
      </c>
      <c r="Q36" s="170" t="s">
        <v>333</v>
      </c>
    </row>
    <row r="37" spans="12:23" ht="18.75">
      <c r="L37" s="11"/>
      <c r="M37" s="168">
        <v>22</v>
      </c>
      <c r="N37" s="180" t="s">
        <v>345</v>
      </c>
      <c r="O37" s="180" t="s">
        <v>343</v>
      </c>
      <c r="P37" s="180" t="s">
        <v>351</v>
      </c>
      <c r="Q37" s="180" t="s">
        <v>329</v>
      </c>
      <c r="W37" s="11"/>
    </row>
    <row r="38" spans="12:23" ht="18.75">
      <c r="L38" s="11"/>
      <c r="M38" s="168">
        <v>23</v>
      </c>
      <c r="N38" s="180" t="s">
        <v>345</v>
      </c>
      <c r="O38" s="180" t="s">
        <v>343</v>
      </c>
      <c r="P38" s="180" t="s">
        <v>351</v>
      </c>
      <c r="Q38" s="180" t="s">
        <v>332</v>
      </c>
      <c r="W38" s="11"/>
    </row>
    <row r="39" spans="12:17" ht="18.75">
      <c r="L39" s="11"/>
      <c r="M39" s="168">
        <v>24</v>
      </c>
      <c r="N39" s="180" t="s">
        <v>345</v>
      </c>
      <c r="O39" s="180" t="s">
        <v>343</v>
      </c>
      <c r="P39" s="180" t="s">
        <v>351</v>
      </c>
      <c r="Q39" s="180" t="s">
        <v>333</v>
      </c>
    </row>
    <row r="40" spans="12:17" ht="18.75">
      <c r="L40" s="11"/>
      <c r="M40" s="168">
        <v>25</v>
      </c>
      <c r="N40" s="176" t="s">
        <v>345</v>
      </c>
      <c r="O40" s="176" t="s">
        <v>346</v>
      </c>
      <c r="P40" s="176" t="s">
        <v>359</v>
      </c>
      <c r="Q40" s="176" t="s">
        <v>329</v>
      </c>
    </row>
    <row r="41" spans="12:17" ht="18.75">
      <c r="L41" s="47"/>
      <c r="M41" s="168">
        <v>26</v>
      </c>
      <c r="N41" s="176" t="s">
        <v>345</v>
      </c>
      <c r="O41" s="176" t="s">
        <v>346</v>
      </c>
      <c r="P41" s="176" t="s">
        <v>359</v>
      </c>
      <c r="Q41" s="176" t="s">
        <v>332</v>
      </c>
    </row>
    <row r="42" spans="7:17" ht="18.75">
      <c r="G42" s="47"/>
      <c r="M42" s="168">
        <v>27</v>
      </c>
      <c r="N42" s="176" t="s">
        <v>345</v>
      </c>
      <c r="O42" s="176" t="s">
        <v>346</v>
      </c>
      <c r="P42" s="176" t="s">
        <v>359</v>
      </c>
      <c r="Q42" s="176" t="s">
        <v>333</v>
      </c>
    </row>
    <row r="43" ht="18.75">
      <c r="G43" s="47"/>
    </row>
    <row r="44" ht="18.75">
      <c r="G44" s="47"/>
    </row>
  </sheetData>
  <sheetProtection/>
  <printOptions/>
  <pageMargins left="0.75" right="0.75" top="1" bottom="1" header="0.5" footer="0.5"/>
  <pageSetup fitToHeight="1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9" zoomScaleNormal="89" zoomScalePageLayoutView="0" workbookViewId="0" topLeftCell="K6">
      <selection activeCell="U22" sqref="U22"/>
    </sheetView>
  </sheetViews>
  <sheetFormatPr defaultColWidth="11.00390625" defaultRowHeight="15.75"/>
  <cols>
    <col min="1" max="1" width="10.375" style="0" customWidth="1"/>
    <col min="2" max="2" width="4.125" style="0" hidden="1" customWidth="1"/>
    <col min="3" max="3" width="18.875" style="0" bestFit="1" customWidth="1"/>
    <col min="4" max="7" width="11.00390625" style="0" customWidth="1"/>
    <col min="8" max="8" width="16.00390625" style="0" customWidth="1"/>
    <col min="9" max="9" width="9.125" style="0" customWidth="1"/>
    <col min="10" max="11" width="11.00390625" style="0" customWidth="1"/>
    <col min="12" max="12" width="19.625" style="0" bestFit="1" customWidth="1"/>
    <col min="13" max="13" width="8.125" style="0" customWidth="1"/>
    <col min="14" max="15" width="11.00390625" style="0" customWidth="1"/>
    <col min="16" max="16" width="19.625" style="0" bestFit="1" customWidth="1"/>
    <col min="17" max="17" width="7.625" style="0" customWidth="1"/>
    <col min="18" max="19" width="11.00390625" style="0" customWidth="1"/>
    <col min="20" max="20" width="18.875" style="0" customWidth="1"/>
    <col min="21" max="21" width="8.625" style="0" customWidth="1"/>
  </cols>
  <sheetData>
    <row r="1" spans="1:22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1" ht="18.75">
      <c r="A2" s="6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5" ht="18.75">
      <c r="A4" s="1" t="s">
        <v>1</v>
      </c>
      <c r="B4" s="15"/>
      <c r="C4" s="15"/>
      <c r="D4" s="45" t="s">
        <v>51</v>
      </c>
      <c r="E4" s="45"/>
      <c r="F4" s="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43"/>
      <c r="W4" s="43"/>
      <c r="X4" s="43"/>
      <c r="Y4" s="43"/>
    </row>
    <row r="5" spans="1:25" ht="18.75">
      <c r="A5" s="1"/>
      <c r="B5" s="15"/>
      <c r="C5" s="15"/>
      <c r="D5" s="15"/>
      <c r="E5" s="15"/>
      <c r="F5" s="2"/>
      <c r="G5" s="15"/>
      <c r="H5" s="15"/>
      <c r="I5" s="15"/>
      <c r="K5" s="1" t="s">
        <v>18</v>
      </c>
      <c r="L5" s="15"/>
      <c r="M5" s="15"/>
      <c r="N5" s="15"/>
      <c r="O5" s="15"/>
      <c r="P5" s="15"/>
      <c r="Q5" s="2"/>
      <c r="R5" s="2"/>
      <c r="S5" s="2"/>
      <c r="T5" s="2"/>
      <c r="U5" s="2"/>
      <c r="V5" s="43"/>
      <c r="W5" s="43"/>
      <c r="X5" s="43"/>
      <c r="Y5" s="43"/>
    </row>
    <row r="6" spans="1:25" ht="18.75">
      <c r="A6" s="1" t="s">
        <v>19</v>
      </c>
      <c r="B6" s="1"/>
      <c r="C6" s="1"/>
      <c r="D6" s="1"/>
      <c r="E6" s="1"/>
      <c r="F6" s="1"/>
      <c r="G6" s="1"/>
      <c r="H6" s="1"/>
      <c r="I6" s="1"/>
      <c r="K6" s="1" t="s">
        <v>20</v>
      </c>
      <c r="L6" s="1" t="s">
        <v>9</v>
      </c>
      <c r="M6" s="1">
        <v>7</v>
      </c>
      <c r="N6" s="15"/>
      <c r="O6" s="15"/>
      <c r="P6" s="15"/>
      <c r="Q6" s="1"/>
      <c r="R6" s="1"/>
      <c r="S6" s="1"/>
      <c r="T6" s="1"/>
      <c r="U6" s="2"/>
      <c r="V6" s="43"/>
      <c r="W6" s="43"/>
      <c r="X6" s="43"/>
      <c r="Y6" s="43"/>
    </row>
    <row r="7" spans="1:25" ht="18.75">
      <c r="A7" s="3" t="s">
        <v>3</v>
      </c>
      <c r="B7" s="16">
        <v>1</v>
      </c>
      <c r="C7" s="17" t="s">
        <v>241</v>
      </c>
      <c r="D7" s="16">
        <v>4</v>
      </c>
      <c r="E7" s="15"/>
      <c r="F7" s="15"/>
      <c r="G7" s="15"/>
      <c r="H7" s="15"/>
      <c r="I7" s="15"/>
      <c r="K7" s="3" t="s">
        <v>3</v>
      </c>
      <c r="L7" s="18" t="str">
        <f>C9</f>
        <v>Luca Martin</v>
      </c>
      <c r="M7" s="16">
        <v>1</v>
      </c>
      <c r="N7" s="15"/>
      <c r="O7" s="15"/>
      <c r="P7" s="15"/>
      <c r="Q7" s="2"/>
      <c r="R7" s="2"/>
      <c r="S7" s="2"/>
      <c r="T7" s="2"/>
      <c r="U7" s="2"/>
      <c r="V7" s="43"/>
      <c r="W7" s="43"/>
      <c r="X7" s="43"/>
      <c r="Y7" s="43"/>
    </row>
    <row r="8" spans="1:25" ht="18.75">
      <c r="A8" s="68" t="s">
        <v>60</v>
      </c>
      <c r="B8" s="20">
        <v>8</v>
      </c>
      <c r="C8" s="21" t="s">
        <v>248</v>
      </c>
      <c r="D8" s="20">
        <v>2</v>
      </c>
      <c r="E8" s="15"/>
      <c r="G8" s="1" t="s">
        <v>29</v>
      </c>
      <c r="H8" s="15"/>
      <c r="I8" s="15"/>
      <c r="K8" s="68" t="s">
        <v>60</v>
      </c>
      <c r="L8" s="22" t="str">
        <f>C17</f>
        <v>Gwenni Trew</v>
      </c>
      <c r="M8" s="20">
        <v>4</v>
      </c>
      <c r="N8" s="15"/>
      <c r="O8" s="15"/>
      <c r="P8" s="15"/>
      <c r="Q8" s="2"/>
      <c r="R8" s="2"/>
      <c r="S8" s="2"/>
      <c r="T8" s="2"/>
      <c r="U8" s="2"/>
      <c r="V8" s="43"/>
      <c r="W8" s="43"/>
      <c r="X8" s="43"/>
      <c r="Y8" s="43"/>
    </row>
    <row r="9" spans="1:25" ht="18.75">
      <c r="A9" s="7" t="s">
        <v>5</v>
      </c>
      <c r="B9" s="20">
        <v>9</v>
      </c>
      <c r="C9" s="21" t="s">
        <v>249</v>
      </c>
      <c r="D9" s="20">
        <v>1</v>
      </c>
      <c r="E9" s="15"/>
      <c r="G9" s="1" t="s">
        <v>4</v>
      </c>
      <c r="H9" s="1"/>
      <c r="I9" s="1">
        <v>5</v>
      </c>
      <c r="K9" s="7" t="s">
        <v>5</v>
      </c>
      <c r="L9" s="22" t="str">
        <f>C28</f>
        <v>Carter Crowley</v>
      </c>
      <c r="M9" s="20">
        <v>2</v>
      </c>
      <c r="O9" s="1" t="s">
        <v>7</v>
      </c>
      <c r="P9" s="1"/>
      <c r="Q9" s="1">
        <v>10</v>
      </c>
      <c r="R9" s="2"/>
      <c r="S9" s="2"/>
      <c r="T9" s="2"/>
      <c r="U9" s="2"/>
      <c r="V9" s="43"/>
      <c r="W9" s="43"/>
      <c r="X9" s="43"/>
      <c r="Y9" s="43"/>
    </row>
    <row r="10" spans="1:25" ht="18.75">
      <c r="A10" s="9" t="s">
        <v>6</v>
      </c>
      <c r="B10" s="23">
        <v>16</v>
      </c>
      <c r="C10" s="24" t="s">
        <v>256</v>
      </c>
      <c r="D10" s="23">
        <v>3</v>
      </c>
      <c r="E10" s="15"/>
      <c r="G10" s="3" t="s">
        <v>3</v>
      </c>
      <c r="H10" s="18" t="str">
        <f>C10</f>
        <v>Poppie Graham</v>
      </c>
      <c r="I10" s="20">
        <v>3</v>
      </c>
      <c r="K10" s="9" t="s">
        <v>6</v>
      </c>
      <c r="L10" s="22" t="str">
        <f>H11</f>
        <v>Isla Schomberg</v>
      </c>
      <c r="M10" s="20">
        <v>3</v>
      </c>
      <c r="O10" s="3" t="s">
        <v>3</v>
      </c>
      <c r="P10" s="18" t="str">
        <f>IF(M7=1,L7,(IF(M8=1,L8,(IF(M9=1,L9,1.7)))))</f>
        <v>Luca Martin</v>
      </c>
      <c r="Q10" s="20">
        <v>1</v>
      </c>
      <c r="R10" s="2"/>
      <c r="S10" s="2"/>
      <c r="T10" s="2"/>
      <c r="U10" s="2"/>
      <c r="V10" s="43"/>
      <c r="W10" s="43"/>
      <c r="X10" s="43"/>
      <c r="Y10" s="43"/>
    </row>
    <row r="11" spans="1:22" ht="18.75">
      <c r="A11" s="15"/>
      <c r="B11" s="15"/>
      <c r="C11" s="15"/>
      <c r="D11" s="15"/>
      <c r="E11" s="15"/>
      <c r="F11" s="15"/>
      <c r="G11" s="68" t="s">
        <v>60</v>
      </c>
      <c r="H11" s="22" t="str">
        <f>C16</f>
        <v>Isla Schomberg</v>
      </c>
      <c r="I11" s="20">
        <v>1</v>
      </c>
      <c r="J11" s="15"/>
      <c r="K11" s="15"/>
      <c r="L11" s="15"/>
      <c r="M11" s="15"/>
      <c r="N11" s="15"/>
      <c r="O11" s="68" t="s">
        <v>60</v>
      </c>
      <c r="P11" s="22" t="str">
        <f>L16</f>
        <v>Finn Sternbeck</v>
      </c>
      <c r="Q11" s="20">
        <v>3</v>
      </c>
      <c r="R11" s="1"/>
      <c r="S11" s="1"/>
      <c r="T11" s="1"/>
      <c r="U11" s="1"/>
      <c r="V11" s="2"/>
    </row>
    <row r="12" spans="1:22" ht="18.75">
      <c r="A12" s="15"/>
      <c r="B12" s="15"/>
      <c r="C12" s="15"/>
      <c r="D12" s="15"/>
      <c r="E12" s="15"/>
      <c r="F12" s="15"/>
      <c r="G12" s="7" t="s">
        <v>5</v>
      </c>
      <c r="H12" s="22" t="str">
        <f>C21</f>
        <v>Kalani Grayson</v>
      </c>
      <c r="I12" s="23">
        <v>4</v>
      </c>
      <c r="J12" s="15"/>
      <c r="K12" s="15"/>
      <c r="L12" s="15"/>
      <c r="M12" s="15"/>
      <c r="N12" s="15"/>
      <c r="O12" s="7" t="s">
        <v>5</v>
      </c>
      <c r="P12" s="22" t="str">
        <f>L21</f>
        <v>Malakai Carson</v>
      </c>
      <c r="Q12" s="23">
        <v>2</v>
      </c>
      <c r="R12" s="2"/>
      <c r="S12" s="2"/>
      <c r="T12" s="2"/>
      <c r="U12" s="2"/>
      <c r="V12" s="2"/>
    </row>
    <row r="13" spans="1:22" ht="18.75">
      <c r="A13" s="1" t="s">
        <v>21</v>
      </c>
      <c r="B13" s="1"/>
      <c r="C13" s="1"/>
      <c r="D13" s="1">
        <v>2</v>
      </c>
      <c r="E13" s="15"/>
      <c r="F13" s="15"/>
      <c r="G13" s="9" t="s">
        <v>6</v>
      </c>
      <c r="H13" s="25" t="str">
        <f>C31</f>
        <v>Milli Trew</v>
      </c>
      <c r="I13" s="20">
        <v>2</v>
      </c>
      <c r="J13" s="15"/>
      <c r="K13" s="1" t="s">
        <v>22</v>
      </c>
      <c r="L13" s="1" t="s">
        <v>9</v>
      </c>
      <c r="M13" s="1">
        <v>8</v>
      </c>
      <c r="N13" s="19"/>
      <c r="O13" s="2"/>
      <c r="P13" s="2"/>
      <c r="Q13" s="2"/>
      <c r="R13" s="2"/>
      <c r="S13" s="2"/>
      <c r="T13" s="2"/>
      <c r="U13" s="2"/>
      <c r="V13" s="2"/>
    </row>
    <row r="14" spans="1:22" ht="18.75">
      <c r="A14" s="3" t="s">
        <v>3</v>
      </c>
      <c r="B14" s="16">
        <v>4</v>
      </c>
      <c r="C14" s="17" t="s">
        <v>244</v>
      </c>
      <c r="D14" s="16">
        <v>1</v>
      </c>
      <c r="E14" s="15"/>
      <c r="F14" s="15"/>
      <c r="G14" s="15"/>
      <c r="H14" s="15"/>
      <c r="I14" s="15"/>
      <c r="J14" s="15"/>
      <c r="K14" s="3" t="s">
        <v>3</v>
      </c>
      <c r="L14" s="18" t="str">
        <f>C14</f>
        <v>Pipi Taylor</v>
      </c>
      <c r="M14" s="16">
        <v>3</v>
      </c>
      <c r="N14" s="19"/>
      <c r="O14" s="2"/>
      <c r="P14" s="2"/>
      <c r="Q14" s="2"/>
      <c r="R14" s="2"/>
      <c r="S14" s="2"/>
      <c r="T14" s="2"/>
      <c r="U14" s="2"/>
      <c r="V14" s="2"/>
    </row>
    <row r="15" spans="1:22" ht="18.75">
      <c r="A15" s="68" t="s">
        <v>60</v>
      </c>
      <c r="B15" s="20">
        <v>5</v>
      </c>
      <c r="C15" s="21" t="s">
        <v>245</v>
      </c>
      <c r="D15" s="20">
        <v>4</v>
      </c>
      <c r="E15" s="15"/>
      <c r="F15" s="15"/>
      <c r="G15" s="15"/>
      <c r="H15" s="15"/>
      <c r="I15" s="15"/>
      <c r="J15" s="15"/>
      <c r="K15" s="68" t="s">
        <v>60</v>
      </c>
      <c r="L15" s="22" t="str">
        <f>C24</f>
        <v>Fletcher O'Sullivan</v>
      </c>
      <c r="M15" s="20">
        <v>1</v>
      </c>
      <c r="N15" s="19"/>
      <c r="O15" s="2"/>
      <c r="P15" s="2"/>
      <c r="Q15" s="2"/>
      <c r="R15" s="2"/>
      <c r="S15" s="2"/>
      <c r="T15" s="2"/>
      <c r="U15" s="2"/>
      <c r="V15" s="2"/>
    </row>
    <row r="16" spans="1:22" ht="18.75">
      <c r="A16" s="7" t="s">
        <v>5</v>
      </c>
      <c r="B16" s="20">
        <v>12</v>
      </c>
      <c r="C16" s="21" t="s">
        <v>250</v>
      </c>
      <c r="D16" s="20">
        <v>3</v>
      </c>
      <c r="E16" s="15"/>
      <c r="F16" s="15"/>
      <c r="G16" s="15"/>
      <c r="H16" s="15"/>
      <c r="I16" s="15"/>
      <c r="J16" s="15"/>
      <c r="K16" s="7" t="s">
        <v>5</v>
      </c>
      <c r="L16" s="22" t="str">
        <f>C8</f>
        <v>Finn Sternbeck</v>
      </c>
      <c r="M16" s="20">
        <v>2</v>
      </c>
      <c r="N16" s="15"/>
      <c r="O16" s="2"/>
      <c r="P16" s="2"/>
      <c r="Q16" s="2"/>
      <c r="R16" s="2"/>
      <c r="S16" s="2"/>
      <c r="T16" s="11" t="s">
        <v>13</v>
      </c>
      <c r="U16" s="2">
        <v>12</v>
      </c>
      <c r="V16" s="2"/>
    </row>
    <row r="17" spans="1:22" ht="18.75">
      <c r="A17" s="9" t="s">
        <v>6</v>
      </c>
      <c r="B17" s="23">
        <v>13</v>
      </c>
      <c r="C17" s="24" t="s">
        <v>253</v>
      </c>
      <c r="D17" s="23">
        <v>2</v>
      </c>
      <c r="E17" s="15"/>
      <c r="F17" s="15"/>
      <c r="G17" s="15"/>
      <c r="H17" s="15"/>
      <c r="I17" s="15"/>
      <c r="J17" s="15"/>
      <c r="K17" s="9" t="s">
        <v>6</v>
      </c>
      <c r="L17" s="22" t="str">
        <f>H27</f>
        <v>Jett Blue</v>
      </c>
      <c r="M17" s="20">
        <v>4</v>
      </c>
      <c r="N17" s="15"/>
      <c r="O17" s="2"/>
      <c r="P17" s="2"/>
      <c r="Q17" s="2"/>
      <c r="R17" s="2"/>
      <c r="S17" s="3" t="s">
        <v>3</v>
      </c>
      <c r="T17" s="10" t="str">
        <f>P10</f>
        <v>Luca Martin</v>
      </c>
      <c r="U17" s="4">
        <v>2</v>
      </c>
      <c r="V17" s="2"/>
    </row>
    <row r="18" spans="1:22" ht="18.75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>
        <v>11</v>
      </c>
      <c r="R18" s="2"/>
      <c r="S18" s="68" t="s">
        <v>60</v>
      </c>
      <c r="T18" s="26" t="str">
        <f>P12</f>
        <v>Malakai Carson</v>
      </c>
      <c r="U18" s="6">
        <v>3</v>
      </c>
      <c r="V18" s="2"/>
    </row>
    <row r="19" spans="1:26" ht="18.7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"/>
      <c r="L19" s="15"/>
      <c r="M19" s="15"/>
      <c r="N19" s="15"/>
      <c r="O19" s="3" t="s">
        <v>3</v>
      </c>
      <c r="P19" s="18" t="str">
        <f>IF(M21=1,L21,(IF(M22=1,L22,(IF(M23=1,L23,1.9)))))</f>
        <v>Laihani Zoric</v>
      </c>
      <c r="Q19" s="20">
        <v>2</v>
      </c>
      <c r="R19" s="1"/>
      <c r="S19" s="7" t="s">
        <v>5</v>
      </c>
      <c r="T19" s="26" t="str">
        <f>P20</f>
        <v>Fletcher O'Sullivan</v>
      </c>
      <c r="U19" s="27">
        <v>1</v>
      </c>
      <c r="V19" s="2"/>
      <c r="W19" s="43"/>
      <c r="X19" s="43"/>
      <c r="Y19" s="43"/>
      <c r="Z19" s="43"/>
    </row>
    <row r="20" spans="1:26" ht="18.75">
      <c r="A20" s="1" t="s">
        <v>52</v>
      </c>
      <c r="B20" s="1"/>
      <c r="C20" s="1"/>
      <c r="D20" s="1">
        <v>3</v>
      </c>
      <c r="E20" s="1"/>
      <c r="F20" s="1"/>
      <c r="G20" s="1"/>
      <c r="H20" s="1"/>
      <c r="I20" s="1"/>
      <c r="J20" s="1"/>
      <c r="K20" s="1" t="s">
        <v>59</v>
      </c>
      <c r="L20" s="1" t="s">
        <v>9</v>
      </c>
      <c r="M20" s="1">
        <v>9</v>
      </c>
      <c r="N20" s="14"/>
      <c r="O20" s="68" t="s">
        <v>60</v>
      </c>
      <c r="P20" s="22" t="str">
        <f>L15</f>
        <v>Fletcher O'Sullivan</v>
      </c>
      <c r="Q20" s="20">
        <v>1</v>
      </c>
      <c r="R20" s="2"/>
      <c r="S20" s="9" t="s">
        <v>6</v>
      </c>
      <c r="T20" s="10" t="str">
        <f>P19</f>
        <v>Laihani Zoric</v>
      </c>
      <c r="U20" s="5">
        <v>4</v>
      </c>
      <c r="V20" s="2"/>
      <c r="W20" s="43"/>
      <c r="X20" s="43"/>
      <c r="Y20" s="43"/>
      <c r="Z20" s="43"/>
    </row>
    <row r="21" spans="1:26" ht="18.75">
      <c r="A21" s="3" t="s">
        <v>3</v>
      </c>
      <c r="B21" s="16">
        <v>3</v>
      </c>
      <c r="C21" s="17" t="s">
        <v>243</v>
      </c>
      <c r="D21" s="16">
        <v>4</v>
      </c>
      <c r="E21" s="15"/>
      <c r="F21" s="15"/>
      <c r="G21" s="15"/>
      <c r="H21" s="15"/>
      <c r="I21" s="15"/>
      <c r="J21" s="15"/>
      <c r="K21" s="3" t="s">
        <v>3</v>
      </c>
      <c r="L21" s="18" t="str">
        <f>C30</f>
        <v>Malakai Carson</v>
      </c>
      <c r="M21" s="16">
        <v>2</v>
      </c>
      <c r="N21" s="19"/>
      <c r="O21" s="7" t="s">
        <v>5</v>
      </c>
      <c r="P21" s="226" t="str">
        <f>L9</f>
        <v>Carter Crowley</v>
      </c>
      <c r="Q21" s="23">
        <v>3</v>
      </c>
      <c r="R21" s="8"/>
      <c r="S21" s="19"/>
      <c r="T21" s="28"/>
      <c r="U21" s="8"/>
      <c r="V21" s="2"/>
      <c r="W21" s="43"/>
      <c r="X21" s="43"/>
      <c r="Y21" s="43"/>
      <c r="Z21" s="43"/>
    </row>
    <row r="22" spans="1:22" ht="18.75">
      <c r="A22" s="68" t="s">
        <v>60</v>
      </c>
      <c r="B22" s="20">
        <v>6</v>
      </c>
      <c r="C22" s="21" t="s">
        <v>246</v>
      </c>
      <c r="D22" s="20">
        <v>3</v>
      </c>
      <c r="E22" s="15"/>
      <c r="F22" s="15"/>
      <c r="G22" s="1"/>
      <c r="H22" s="2"/>
      <c r="I22" s="15"/>
      <c r="J22" s="15"/>
      <c r="K22" s="68" t="s">
        <v>60</v>
      </c>
      <c r="L22" s="22" t="str">
        <f>C23</f>
        <v>Laihani Zoric</v>
      </c>
      <c r="M22" s="20">
        <v>1</v>
      </c>
      <c r="N22" s="19"/>
      <c r="O22" s="2"/>
      <c r="P22" s="2"/>
      <c r="Q22" s="2"/>
      <c r="R22" s="2"/>
      <c r="S22" s="2"/>
      <c r="T22" s="2"/>
      <c r="U22" s="2"/>
      <c r="V22" s="2"/>
    </row>
    <row r="23" spans="1:22" ht="18.75">
      <c r="A23" s="7" t="s">
        <v>5</v>
      </c>
      <c r="B23" s="20">
        <v>11</v>
      </c>
      <c r="C23" s="21" t="s">
        <v>252</v>
      </c>
      <c r="D23" s="20">
        <v>2</v>
      </c>
      <c r="E23" s="15"/>
      <c r="F23" s="15"/>
      <c r="G23" s="1" t="s">
        <v>10</v>
      </c>
      <c r="H23" s="2"/>
      <c r="I23" s="1">
        <v>6</v>
      </c>
      <c r="J23" s="15"/>
      <c r="K23" s="7" t="s">
        <v>5</v>
      </c>
      <c r="L23" s="22" t="str">
        <f>H13</f>
        <v>Milli Trew</v>
      </c>
      <c r="M23" s="20">
        <v>4</v>
      </c>
      <c r="N23" s="15"/>
      <c r="O23" s="2"/>
      <c r="P23" s="2"/>
      <c r="Q23" s="2"/>
      <c r="R23" s="2"/>
      <c r="S23" s="2"/>
      <c r="T23" s="2"/>
      <c r="U23" s="2"/>
      <c r="V23" s="2"/>
    </row>
    <row r="24" spans="1:22" ht="18.75">
      <c r="A24" s="9" t="s">
        <v>6</v>
      </c>
      <c r="B24" s="23">
        <v>14</v>
      </c>
      <c r="C24" s="24" t="s">
        <v>254</v>
      </c>
      <c r="D24" s="23">
        <v>1</v>
      </c>
      <c r="E24" s="15"/>
      <c r="F24" s="15"/>
      <c r="G24" s="3" t="s">
        <v>3</v>
      </c>
      <c r="H24" s="22" t="str">
        <f>C7</f>
        <v>Harlem Winkler</v>
      </c>
      <c r="I24" s="20">
        <v>4</v>
      </c>
      <c r="J24" s="15"/>
      <c r="K24" s="9" t="s">
        <v>6</v>
      </c>
      <c r="L24" s="22" t="str">
        <f>H26</f>
        <v>Louis Taylor</v>
      </c>
      <c r="M24" s="20">
        <v>3</v>
      </c>
      <c r="N24" s="15"/>
      <c r="O24" s="2"/>
      <c r="P24" s="2"/>
      <c r="Q24" s="2"/>
      <c r="R24" s="2"/>
      <c r="S24" s="2"/>
      <c r="T24" s="2"/>
      <c r="U24" s="2"/>
      <c r="V24" s="2"/>
    </row>
    <row r="25" spans="1:22" ht="18.75">
      <c r="A25" s="15"/>
      <c r="B25" s="15"/>
      <c r="C25" s="15"/>
      <c r="D25" s="15"/>
      <c r="E25" s="15"/>
      <c r="F25" s="15"/>
      <c r="G25" s="68" t="s">
        <v>60</v>
      </c>
      <c r="H25" s="25" t="str">
        <f>C15</f>
        <v>Vann Geerligs</v>
      </c>
      <c r="I25" s="20">
        <v>3</v>
      </c>
      <c r="J25" s="15"/>
      <c r="K25" s="15"/>
      <c r="L25" s="15"/>
      <c r="M25" s="15"/>
      <c r="N25" s="15"/>
      <c r="O25" s="2"/>
      <c r="P25" s="2"/>
      <c r="Q25" s="2"/>
      <c r="R25" s="2"/>
      <c r="S25" s="2"/>
      <c r="T25" s="2"/>
      <c r="U25" s="2"/>
      <c r="V25" s="2"/>
    </row>
    <row r="26" spans="1:22" ht="18.75">
      <c r="A26" s="15"/>
      <c r="B26" s="15"/>
      <c r="C26" s="15"/>
      <c r="D26" s="15"/>
      <c r="E26" s="15"/>
      <c r="F26" s="15"/>
      <c r="G26" s="7" t="s">
        <v>5</v>
      </c>
      <c r="H26" s="18" t="str">
        <f>C22</f>
        <v>Louis Taylor</v>
      </c>
      <c r="I26" s="23">
        <v>2</v>
      </c>
      <c r="J26" s="15"/>
      <c r="K26" s="2"/>
      <c r="L26" s="2"/>
      <c r="M26" s="2"/>
      <c r="N26" s="15"/>
      <c r="O26" s="2"/>
      <c r="P26" s="2"/>
      <c r="Q26" s="2"/>
      <c r="R26" s="2"/>
      <c r="S26" s="2"/>
      <c r="T26" s="2"/>
      <c r="U26" s="2"/>
      <c r="V26" s="2"/>
    </row>
    <row r="27" spans="1:22" ht="18.75">
      <c r="A27" s="1" t="s">
        <v>53</v>
      </c>
      <c r="B27" s="1"/>
      <c r="C27" s="1"/>
      <c r="D27" s="1">
        <v>4</v>
      </c>
      <c r="E27" s="15"/>
      <c r="F27" s="15"/>
      <c r="G27" s="9" t="s">
        <v>6</v>
      </c>
      <c r="H27" s="22" t="str">
        <f>C29</f>
        <v>Jett Blue</v>
      </c>
      <c r="I27" s="20">
        <v>1</v>
      </c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>
      <c r="A28" s="3" t="s">
        <v>3</v>
      </c>
      <c r="B28" s="16">
        <v>2</v>
      </c>
      <c r="C28" s="17" t="s">
        <v>242</v>
      </c>
      <c r="D28" s="16">
        <v>2</v>
      </c>
      <c r="E28" s="15"/>
      <c r="F28" s="15"/>
      <c r="G28" s="15"/>
      <c r="H28" s="2"/>
      <c r="I28" s="15"/>
      <c r="J28" s="15"/>
      <c r="K28" s="2"/>
      <c r="L28" s="2"/>
      <c r="M28" s="2"/>
      <c r="N28" s="19"/>
      <c r="O28" s="15"/>
      <c r="P28" s="15"/>
      <c r="Q28" s="15"/>
      <c r="R28" s="2"/>
      <c r="S28" s="2"/>
      <c r="T28" s="2"/>
      <c r="U28" s="2"/>
      <c r="V28" s="2"/>
    </row>
    <row r="29" spans="1:22" ht="18.75">
      <c r="A29" s="68" t="s">
        <v>60</v>
      </c>
      <c r="B29" s="20">
        <v>7</v>
      </c>
      <c r="C29" s="21" t="s">
        <v>247</v>
      </c>
      <c r="D29" s="20">
        <v>3</v>
      </c>
      <c r="E29" s="15"/>
      <c r="F29" s="15"/>
      <c r="G29" s="15"/>
      <c r="H29" s="19"/>
      <c r="I29" s="86"/>
      <c r="J29" s="86"/>
      <c r="K29" s="8"/>
      <c r="L29" s="2"/>
      <c r="M29" s="2"/>
      <c r="N29" s="19"/>
      <c r="O29" s="15"/>
      <c r="P29" s="15"/>
      <c r="Q29" s="15"/>
      <c r="R29" s="2"/>
      <c r="S29" s="2"/>
      <c r="T29" s="2"/>
      <c r="U29" s="2"/>
      <c r="V29" s="2"/>
    </row>
    <row r="30" spans="1:22" ht="18.75">
      <c r="A30" s="7" t="s">
        <v>5</v>
      </c>
      <c r="B30" s="20">
        <v>10</v>
      </c>
      <c r="C30" s="21" t="s">
        <v>251</v>
      </c>
      <c r="D30" s="20">
        <v>1</v>
      </c>
      <c r="E30" s="15"/>
      <c r="F30" s="15"/>
      <c r="G30" s="15"/>
      <c r="H30" s="19"/>
      <c r="I30" s="8"/>
      <c r="J30" s="8"/>
      <c r="K30" s="8"/>
      <c r="L30" s="2"/>
      <c r="M30" s="2"/>
      <c r="N30" s="15"/>
      <c r="O30" s="15"/>
      <c r="P30" s="15"/>
      <c r="Q30" s="15"/>
      <c r="R30" s="2"/>
      <c r="S30" s="2"/>
      <c r="T30" s="2"/>
      <c r="U30" s="2"/>
      <c r="V30" s="2"/>
    </row>
    <row r="31" spans="1:22" ht="18.75">
      <c r="A31" s="9" t="s">
        <v>6</v>
      </c>
      <c r="B31" s="23">
        <v>15</v>
      </c>
      <c r="C31" s="24" t="s">
        <v>255</v>
      </c>
      <c r="D31" s="23">
        <v>4</v>
      </c>
      <c r="E31" s="15"/>
      <c r="F31" s="15"/>
      <c r="G31" s="15"/>
      <c r="H31" s="19"/>
      <c r="I31" s="127"/>
      <c r="J31" s="127"/>
      <c r="K31" s="19"/>
      <c r="L31" s="15"/>
      <c r="M31" s="15"/>
      <c r="N31" s="15"/>
      <c r="O31" s="15"/>
      <c r="P31" s="15"/>
      <c r="Q31" s="15"/>
      <c r="R31" s="2"/>
      <c r="S31" s="2"/>
      <c r="T31" s="2"/>
      <c r="U31" s="2"/>
      <c r="V31" s="2"/>
    </row>
    <row r="32" spans="1:22" ht="18.75">
      <c r="A32" s="2"/>
      <c r="B32" s="2"/>
      <c r="C32" s="2"/>
      <c r="D32" s="2"/>
      <c r="E32" s="2"/>
      <c r="F32" s="2"/>
      <c r="G32" s="2"/>
      <c r="H32" s="19"/>
      <c r="I32" s="126"/>
      <c r="J32" s="126"/>
      <c r="K32" s="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8.75">
      <c r="A33" s="2"/>
      <c r="B33" s="2"/>
      <c r="C33" s="2"/>
      <c r="D33" s="2"/>
      <c r="E33" s="2"/>
      <c r="F33" s="2"/>
      <c r="G33" s="2"/>
      <c r="H33" s="19"/>
      <c r="I33" s="126"/>
      <c r="J33" s="126"/>
      <c r="K33" s="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8.75">
      <c r="A34" s="2"/>
      <c r="B34" s="2"/>
      <c r="C34" s="2"/>
      <c r="D34" s="2"/>
      <c r="E34" s="2"/>
      <c r="F34" s="2"/>
      <c r="G34" s="2"/>
      <c r="H34" s="19"/>
      <c r="I34" s="126"/>
      <c r="J34" s="126"/>
      <c r="K34" s="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8.75">
      <c r="A35" s="2"/>
      <c r="B35" s="2"/>
      <c r="C35" s="2"/>
      <c r="D35" s="2"/>
      <c r="E35" s="2"/>
      <c r="F35" s="2"/>
      <c r="G35" s="2"/>
      <c r="H35" s="19"/>
      <c r="I35" s="126"/>
      <c r="J35" s="126"/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8:11" ht="18.75">
      <c r="H36" s="19"/>
      <c r="I36" s="74"/>
      <c r="J36" s="74"/>
      <c r="K36" s="48"/>
    </row>
    <row r="37" spans="8:11" ht="18.75">
      <c r="H37" s="19"/>
      <c r="I37" s="74"/>
      <c r="J37" s="74"/>
      <c r="K37" s="48"/>
    </row>
    <row r="38" spans="8:11" ht="18.75">
      <c r="H38" s="19"/>
      <c r="I38" s="74"/>
      <c r="J38" s="74"/>
      <c r="K38" s="48"/>
    </row>
    <row r="39" spans="8:11" ht="18.75">
      <c r="H39" s="19"/>
      <c r="I39" s="74"/>
      <c r="J39" s="74"/>
      <c r="K39" s="48"/>
    </row>
    <row r="40" spans="8:11" ht="18.75">
      <c r="H40" s="19"/>
      <c r="I40" s="74"/>
      <c r="J40" s="74"/>
      <c r="K40" s="48"/>
    </row>
    <row r="41" spans="8:11" ht="18.75">
      <c r="H41" s="19"/>
      <c r="I41" s="74"/>
      <c r="J41" s="74"/>
      <c r="K41" s="48"/>
    </row>
    <row r="42" spans="8:11" ht="18.75">
      <c r="H42" s="19"/>
      <c r="I42" s="74"/>
      <c r="J42" s="74"/>
      <c r="K42" s="48"/>
    </row>
    <row r="43" spans="8:11" ht="18.75">
      <c r="H43" s="19"/>
      <c r="I43" s="74"/>
      <c r="J43" s="74"/>
      <c r="K43" s="48"/>
    </row>
    <row r="44" spans="8:11" ht="18.75">
      <c r="H44" s="19"/>
      <c r="I44" s="76"/>
      <c r="J44" s="76"/>
      <c r="K44" s="48"/>
    </row>
  </sheetData>
  <sheetProtection/>
  <printOptions/>
  <pageMargins left="0.25" right="0.25" top="0.75" bottom="0.75" header="0.3" footer="0.3"/>
  <pageSetup fitToHeight="1" fitToWidth="1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94" zoomScaleNormal="94" zoomScalePageLayoutView="0" workbookViewId="0" topLeftCell="K11">
      <selection activeCell="T18" sqref="T18"/>
    </sheetView>
  </sheetViews>
  <sheetFormatPr defaultColWidth="11.00390625" defaultRowHeight="15.75"/>
  <cols>
    <col min="1" max="1" width="9.625" style="0" customWidth="1"/>
    <col min="2" max="2" width="4.875" style="0" hidden="1" customWidth="1"/>
    <col min="3" max="3" width="20.50390625" style="220" customWidth="1"/>
    <col min="4" max="4" width="7.50390625" style="0" customWidth="1"/>
    <col min="5" max="5" width="11.00390625" style="0" customWidth="1"/>
    <col min="6" max="6" width="9.125" style="0" customWidth="1"/>
    <col min="7" max="7" width="20.875" style="0" customWidth="1"/>
    <col min="8" max="8" width="8.00390625" style="0" customWidth="1"/>
    <col min="9" max="9" width="5.50390625" style="0" customWidth="1"/>
    <col min="10" max="10" width="11.00390625" style="0" customWidth="1"/>
    <col min="11" max="11" width="26.625" style="0" customWidth="1"/>
    <col min="12" max="12" width="8.00390625" style="0" customWidth="1"/>
    <col min="13" max="14" width="11.00390625" style="0" customWidth="1"/>
    <col min="15" max="15" width="24.375" style="0" customWidth="1"/>
    <col min="16" max="16" width="8.625" style="0" customWidth="1"/>
    <col min="17" max="18" width="11.00390625" style="0" customWidth="1"/>
    <col min="19" max="19" width="22.375" style="0" customWidth="1"/>
    <col min="20" max="20" width="9.00390625" style="0" customWidth="1"/>
  </cols>
  <sheetData>
    <row r="1" spans="1:26" ht="21">
      <c r="A1" s="12" t="s">
        <v>377</v>
      </c>
      <c r="B1" s="72"/>
      <c r="C1" s="214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1">
      <c r="A2" s="98"/>
      <c r="B2" s="72"/>
      <c r="C2" s="214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2:26" ht="15.75">
      <c r="B3" s="72"/>
      <c r="C3" s="214"/>
      <c r="D3" s="75"/>
      <c r="E3" s="72"/>
      <c r="V3" s="72"/>
      <c r="W3" s="72"/>
      <c r="X3" s="72"/>
      <c r="Y3" s="72"/>
      <c r="Z3" s="72"/>
    </row>
    <row r="4" spans="1:26" ht="18.75">
      <c r="A4" s="86"/>
      <c r="B4" s="2"/>
      <c r="C4" s="2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72"/>
      <c r="W4" s="72"/>
      <c r="X4" s="72"/>
      <c r="Y4" s="72"/>
      <c r="Z4" s="72"/>
    </row>
    <row r="5" spans="1:26" ht="18.75">
      <c r="A5" s="2"/>
      <c r="B5" s="2"/>
      <c r="C5" s="2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72"/>
      <c r="W5" s="72"/>
      <c r="X5" s="72"/>
      <c r="Y5" s="72"/>
      <c r="Z5" s="72"/>
    </row>
    <row r="6" spans="1:26" ht="18.75">
      <c r="A6" s="1" t="s">
        <v>1</v>
      </c>
      <c r="B6" s="15"/>
      <c r="C6" s="216"/>
      <c r="D6" s="90" t="s">
        <v>51</v>
      </c>
      <c r="E6" s="1"/>
      <c r="F6" s="15"/>
      <c r="G6" s="15"/>
      <c r="H6" s="15"/>
      <c r="I6" s="15"/>
      <c r="J6" s="1" t="s">
        <v>61</v>
      </c>
      <c r="K6" s="15"/>
      <c r="L6" s="63" t="s">
        <v>262</v>
      </c>
      <c r="M6" s="15"/>
      <c r="N6" s="15"/>
      <c r="O6" s="15"/>
      <c r="P6" s="15"/>
      <c r="Q6" s="15"/>
      <c r="R6" s="15"/>
      <c r="S6" s="15"/>
      <c r="T6" s="15"/>
      <c r="V6" s="72"/>
      <c r="W6" s="72"/>
      <c r="X6" s="72"/>
      <c r="Y6" s="72"/>
      <c r="Z6" s="72"/>
    </row>
    <row r="7" spans="1:26" ht="18.75">
      <c r="A7" s="1" t="s">
        <v>2</v>
      </c>
      <c r="B7" s="1"/>
      <c r="C7" s="92"/>
      <c r="D7" s="1">
        <v>1</v>
      </c>
      <c r="E7" s="1"/>
      <c r="F7" s="15"/>
      <c r="G7" s="15"/>
      <c r="H7" s="15"/>
      <c r="I7" s="15"/>
      <c r="J7" s="1" t="s">
        <v>44</v>
      </c>
      <c r="K7" s="1" t="s">
        <v>9</v>
      </c>
      <c r="L7" s="1">
        <v>9</v>
      </c>
      <c r="M7" s="15"/>
      <c r="N7" s="15"/>
      <c r="O7" s="15"/>
      <c r="P7" s="15"/>
      <c r="Q7" s="15"/>
      <c r="R7" s="15"/>
      <c r="S7" s="15"/>
      <c r="T7" s="15"/>
      <c r="V7" s="72"/>
      <c r="W7" s="72"/>
      <c r="X7" s="72"/>
      <c r="Y7" s="72"/>
      <c r="Z7" s="72"/>
    </row>
    <row r="8" spans="1:26" ht="18.75">
      <c r="A8" s="3" t="s">
        <v>3</v>
      </c>
      <c r="B8" s="20">
        <v>1</v>
      </c>
      <c r="C8" s="217" t="s">
        <v>228</v>
      </c>
      <c r="D8" s="33">
        <v>2</v>
      </c>
      <c r="E8" s="19"/>
      <c r="F8" s="15"/>
      <c r="G8" s="15"/>
      <c r="H8" s="15"/>
      <c r="I8" s="19"/>
      <c r="J8" s="3" t="s">
        <v>3</v>
      </c>
      <c r="K8" s="18" t="str">
        <f>IF(D8=1,C8,(IF(D9=1,C9,(IF(D10=1,C10,(IF(D11=1,C11,1.1)))))))</f>
        <v>Mitchell Peterson</v>
      </c>
      <c r="L8" s="16">
        <v>1</v>
      </c>
      <c r="M8" s="15"/>
      <c r="N8" s="15"/>
      <c r="O8" s="15"/>
      <c r="P8" s="15"/>
      <c r="Q8" s="15"/>
      <c r="R8" s="15"/>
      <c r="S8" s="15"/>
      <c r="T8" s="15"/>
      <c r="V8" s="72"/>
      <c r="W8" s="72"/>
      <c r="X8" s="72"/>
      <c r="Y8" s="72"/>
      <c r="Z8" s="72"/>
    </row>
    <row r="9" spans="1:26" ht="18.75">
      <c r="A9" s="91" t="s">
        <v>60</v>
      </c>
      <c r="B9" s="34">
        <v>6</v>
      </c>
      <c r="C9" s="217" t="s">
        <v>309</v>
      </c>
      <c r="D9" s="35">
        <v>1</v>
      </c>
      <c r="E9" s="19"/>
      <c r="F9" s="15"/>
      <c r="G9" s="15"/>
      <c r="H9" s="15"/>
      <c r="I9" s="19"/>
      <c r="J9" s="91" t="s">
        <v>60</v>
      </c>
      <c r="K9" s="22" t="str">
        <f>IF(D14=2,C14,(IF(D15=2,C15,(IF(D16=2,C16,(IF(D17=2,C17,2.2)))))))</f>
        <v>Guy Henry</v>
      </c>
      <c r="L9" s="20">
        <v>4</v>
      </c>
      <c r="M9" s="15"/>
      <c r="N9" s="15"/>
      <c r="O9" s="15"/>
      <c r="P9" s="15"/>
      <c r="Q9" s="15"/>
      <c r="R9" s="15"/>
      <c r="S9" s="15"/>
      <c r="T9" s="15"/>
      <c r="V9" s="72"/>
      <c r="W9" s="72"/>
      <c r="X9" s="72"/>
      <c r="Y9" s="72"/>
      <c r="Z9" s="72"/>
    </row>
    <row r="10" spans="1:26" ht="18.75">
      <c r="A10" s="7" t="s">
        <v>5</v>
      </c>
      <c r="B10" s="20">
        <v>15</v>
      </c>
      <c r="C10" s="217" t="s">
        <v>237</v>
      </c>
      <c r="D10" s="33">
        <v>3</v>
      </c>
      <c r="E10" s="19"/>
      <c r="F10" s="1" t="s">
        <v>29</v>
      </c>
      <c r="G10" s="15"/>
      <c r="H10" s="90" t="s">
        <v>51</v>
      </c>
      <c r="I10" s="19"/>
      <c r="J10" s="7" t="s">
        <v>5</v>
      </c>
      <c r="K10" s="22" t="str">
        <f>IF(H12=1,G12,(IF(H13=1,G13,(IF(H14=1,G14,1.6)))))</f>
        <v>Kalen Cashin</v>
      </c>
      <c r="L10" s="20">
        <v>2</v>
      </c>
      <c r="M10" s="15"/>
      <c r="N10" s="1" t="s">
        <v>43</v>
      </c>
      <c r="O10" s="2"/>
      <c r="P10" s="90" t="s">
        <v>51</v>
      </c>
      <c r="Q10" s="15"/>
      <c r="R10" s="15"/>
      <c r="S10" s="15"/>
      <c r="T10" s="15"/>
      <c r="V10" s="72"/>
      <c r="W10" s="72"/>
      <c r="X10" s="72"/>
      <c r="Y10" s="72"/>
      <c r="Z10" s="72"/>
    </row>
    <row r="11" spans="1:26" ht="18.75">
      <c r="A11" s="9" t="s">
        <v>6</v>
      </c>
      <c r="B11" s="23">
        <v>20</v>
      </c>
      <c r="C11" s="218" t="s">
        <v>378</v>
      </c>
      <c r="D11" s="37">
        <v>4</v>
      </c>
      <c r="E11" s="19"/>
      <c r="F11" s="1" t="s">
        <v>4</v>
      </c>
      <c r="G11" s="1"/>
      <c r="H11" s="1">
        <v>6</v>
      </c>
      <c r="I11" s="14"/>
      <c r="J11" s="9" t="s">
        <v>6</v>
      </c>
      <c r="K11" s="80" t="str">
        <f>IF(H18=2,G18,(IF(H19=2,G19,(IF(H20=2,G20,(IF(H21=2,G21,2.7)))))))</f>
        <v>William Hodge</v>
      </c>
      <c r="L11" s="20">
        <v>3</v>
      </c>
      <c r="M11" s="1"/>
      <c r="N11" s="1" t="s">
        <v>4</v>
      </c>
      <c r="O11" s="1"/>
      <c r="P11" s="1">
        <v>13</v>
      </c>
      <c r="Q11" s="15"/>
      <c r="R11" s="15"/>
      <c r="S11" s="15"/>
      <c r="T11" s="15"/>
      <c r="V11" s="72"/>
      <c r="W11" s="72"/>
      <c r="X11" s="72"/>
      <c r="Y11" s="72"/>
      <c r="Z11" s="72"/>
    </row>
    <row r="12" spans="1:26" ht="18.75">
      <c r="A12" s="19"/>
      <c r="B12" s="19"/>
      <c r="C12" s="219"/>
      <c r="D12" s="19"/>
      <c r="E12" s="19"/>
      <c r="F12" s="3" t="s">
        <v>3</v>
      </c>
      <c r="G12" s="10" t="str">
        <f>IF(D8=3,C8,(IF(D9=3,C9,(IF(D10=3,C10,(IF(D11=3,C11,3.1)))))))</f>
        <v>Kalen Cashin</v>
      </c>
      <c r="H12" s="33">
        <v>1</v>
      </c>
      <c r="I12" s="19"/>
      <c r="J12" s="15"/>
      <c r="K12" s="15"/>
      <c r="L12" s="15"/>
      <c r="M12" s="15"/>
      <c r="N12" s="3" t="s">
        <v>3</v>
      </c>
      <c r="O12" s="10" t="str">
        <f>IF(L8=1,K8,(IF(L9=1,K9,(IF(L10=1,K10,(IF(L11=1,K11,1.9)))))))</f>
        <v>Mitchell Peterson</v>
      </c>
      <c r="P12" s="33">
        <v>2</v>
      </c>
      <c r="Q12" s="15"/>
      <c r="R12" s="15" t="s">
        <v>381</v>
      </c>
      <c r="S12" s="15"/>
      <c r="T12" s="15"/>
      <c r="V12" s="72"/>
      <c r="W12" s="72"/>
      <c r="X12" s="72"/>
      <c r="Y12" s="72"/>
      <c r="Z12" s="72"/>
    </row>
    <row r="13" spans="1:26" ht="18.75">
      <c r="A13" s="1" t="s">
        <v>8</v>
      </c>
      <c r="B13" s="1"/>
      <c r="C13" s="92"/>
      <c r="D13" s="1">
        <v>2</v>
      </c>
      <c r="E13" s="15"/>
      <c r="F13" s="91" t="s">
        <v>60</v>
      </c>
      <c r="G13" s="10" t="str">
        <f>IF(D14=3,C14,(IF(D15=3,C15,(IF(D16=3,C16,(IF(D17=3,C17,3.2)))))))</f>
        <v>Jerry Kelly</v>
      </c>
      <c r="H13" s="35">
        <v>2</v>
      </c>
      <c r="I13" s="15"/>
      <c r="J13" s="15"/>
      <c r="K13" s="15"/>
      <c r="L13" s="15"/>
      <c r="M13" s="15"/>
      <c r="N13" s="91" t="s">
        <v>60</v>
      </c>
      <c r="O13" s="10" t="str">
        <f>IF(L9=2,K9,(IF(L10=2,K10,(IF(L11=2,K11,(IF(L8=2,K8,2.9)))))))</f>
        <v>Kalen Cashin</v>
      </c>
      <c r="P13" s="35">
        <v>4</v>
      </c>
      <c r="Q13" s="15"/>
      <c r="R13" s="92" t="s">
        <v>12</v>
      </c>
      <c r="S13" s="2"/>
      <c r="T13" s="90" t="s">
        <v>51</v>
      </c>
      <c r="V13" s="72"/>
      <c r="W13" s="72"/>
      <c r="X13" s="72"/>
      <c r="Y13" s="72"/>
      <c r="Z13" s="72"/>
    </row>
    <row r="14" spans="1:26" ht="18.75">
      <c r="A14" s="3" t="s">
        <v>3</v>
      </c>
      <c r="B14" s="16">
        <v>3</v>
      </c>
      <c r="C14" s="217" t="s">
        <v>230</v>
      </c>
      <c r="D14" s="16">
        <v>2</v>
      </c>
      <c r="E14" s="19"/>
      <c r="F14" s="89" t="s">
        <v>5</v>
      </c>
      <c r="G14" s="80" t="str">
        <f>IF(D20=4,C20,(IF(D21=4,C21,(IF(D22=4,C22,(IF(D23=4,C23,4.3)))))))</f>
        <v>Tyler Neilson</v>
      </c>
      <c r="H14" s="20">
        <v>3</v>
      </c>
      <c r="I14" s="19"/>
      <c r="J14" s="1" t="s">
        <v>263</v>
      </c>
      <c r="K14" s="1" t="s">
        <v>9</v>
      </c>
      <c r="L14" s="1">
        <v>10</v>
      </c>
      <c r="M14" s="15"/>
      <c r="N14" s="7" t="s">
        <v>5</v>
      </c>
      <c r="O14" s="93" t="str">
        <f>IF(L15=1,K15,(IF(L16=1,K16,(IF(L17=1,K17,(IF(L18=1,K18,1.1)))))))</f>
        <v>Ocean Lancaster</v>
      </c>
      <c r="P14" s="33">
        <v>1</v>
      </c>
      <c r="Q14" s="15"/>
      <c r="R14" s="92"/>
      <c r="S14" s="92"/>
      <c r="T14" s="1">
        <v>15</v>
      </c>
      <c r="V14" s="72"/>
      <c r="W14" s="72"/>
      <c r="X14" s="72"/>
      <c r="Y14" s="72"/>
      <c r="Z14" s="72"/>
    </row>
    <row r="15" spans="1:26" ht="18.75">
      <c r="A15" s="91" t="s">
        <v>60</v>
      </c>
      <c r="B15" s="20">
        <v>8</v>
      </c>
      <c r="C15" s="217" t="s">
        <v>234</v>
      </c>
      <c r="D15" s="20">
        <v>1</v>
      </c>
      <c r="E15" s="19"/>
      <c r="F15" s="65"/>
      <c r="G15" s="86"/>
      <c r="H15" s="84"/>
      <c r="I15" s="19"/>
      <c r="J15" s="3" t="s">
        <v>3</v>
      </c>
      <c r="K15" s="18" t="str">
        <f>IF(D8=2,C8,(IF(D9=2,C9,(IF(D10=2,C10,(IF(D11=2,C11,2.1)))))))</f>
        <v>Felix Byrnes</v>
      </c>
      <c r="L15" s="16">
        <v>3</v>
      </c>
      <c r="M15" s="15"/>
      <c r="N15" s="9" t="s">
        <v>6</v>
      </c>
      <c r="O15" s="93" t="str">
        <f>IF(L16=2,K16,(IF(L17=2,K17,(IF(L18=2,K18,(IF(L15=2,K15,2.1)))))))</f>
        <v>Jerry Kelly</v>
      </c>
      <c r="P15" s="37">
        <v>3</v>
      </c>
      <c r="Q15" s="15"/>
      <c r="R15" s="3" t="s">
        <v>3</v>
      </c>
      <c r="S15" s="10" t="str">
        <f>IF(P12=1,O12,(IF(P13=1,O13,(IF(P14=1,O14,(IF(P15=1,O15,1.13)))))))</f>
        <v>Ocean Lancaster</v>
      </c>
      <c r="T15" s="94">
        <v>4</v>
      </c>
      <c r="V15" s="72"/>
      <c r="W15" s="72"/>
      <c r="X15" s="72"/>
      <c r="Y15" s="72"/>
      <c r="Z15" s="72"/>
    </row>
    <row r="16" spans="1:26" ht="18.75">
      <c r="A16" s="7" t="s">
        <v>5</v>
      </c>
      <c r="B16" s="20">
        <v>13</v>
      </c>
      <c r="C16" s="217" t="s">
        <v>312</v>
      </c>
      <c r="D16" s="20">
        <v>4</v>
      </c>
      <c r="E16" s="19"/>
      <c r="F16" s="19"/>
      <c r="G16" s="28"/>
      <c r="H16" s="19"/>
      <c r="I16" s="19"/>
      <c r="J16" s="91" t="s">
        <v>60</v>
      </c>
      <c r="K16" s="22" t="str">
        <f>IF(D14=1,C14,(IF(D15=1,C15,(IF(D16=1,C16,(IF(D17=1,C17,1.2)))))))</f>
        <v>Ocean Lancaster</v>
      </c>
      <c r="L16" s="20">
        <v>1</v>
      </c>
      <c r="M16" s="15"/>
      <c r="N16" s="19"/>
      <c r="O16" s="28"/>
      <c r="P16" s="19"/>
      <c r="Q16" s="15"/>
      <c r="R16" s="91" t="s">
        <v>60</v>
      </c>
      <c r="S16" s="10" t="str">
        <f>IF(P12=2,O12,(IF(P13=2,O13,(IF(P14=2,O14,(IF(P15=2,O15,2.13)))))))</f>
        <v>Mitchell Peterson</v>
      </c>
      <c r="T16" s="5">
        <v>2</v>
      </c>
      <c r="V16" s="72"/>
      <c r="W16" s="72"/>
      <c r="X16" s="72"/>
      <c r="Y16" s="72"/>
      <c r="Z16" s="72"/>
    </row>
    <row r="17" spans="1:26" ht="18.75">
      <c r="A17" s="9" t="s">
        <v>6</v>
      </c>
      <c r="B17" s="23">
        <v>18</v>
      </c>
      <c r="C17" s="217" t="s">
        <v>240</v>
      </c>
      <c r="D17" s="23">
        <v>3</v>
      </c>
      <c r="E17" s="19"/>
      <c r="F17" s="1" t="s">
        <v>10</v>
      </c>
      <c r="G17" s="1"/>
      <c r="H17" s="1">
        <v>7</v>
      </c>
      <c r="I17" s="15"/>
      <c r="J17" s="7" t="s">
        <v>5</v>
      </c>
      <c r="K17" s="22" t="str">
        <f>G13</f>
        <v>Jerry Kelly</v>
      </c>
      <c r="L17" s="20">
        <v>2</v>
      </c>
      <c r="M17" s="15"/>
      <c r="N17" s="1" t="s">
        <v>10</v>
      </c>
      <c r="O17" s="36"/>
      <c r="P17" s="1">
        <v>14</v>
      </c>
      <c r="Q17" s="15"/>
      <c r="R17" s="7" t="s">
        <v>5</v>
      </c>
      <c r="S17" s="10" t="str">
        <f>IF(P18=1,O18,(IF(P19=1,O19,(IF(P20=1,O20,(IF(P21=1,O21,1.14)))))))</f>
        <v>Will Martin</v>
      </c>
      <c r="T17" s="95">
        <v>1</v>
      </c>
      <c r="V17" s="72"/>
      <c r="W17" s="72"/>
      <c r="X17" s="72"/>
      <c r="Y17" s="72"/>
      <c r="Z17" s="72"/>
    </row>
    <row r="18" spans="1:26" ht="18.75">
      <c r="A18" s="19"/>
      <c r="B18" s="19"/>
      <c r="C18" s="219"/>
      <c r="D18" s="19"/>
      <c r="E18" s="19"/>
      <c r="F18" s="3" t="s">
        <v>3</v>
      </c>
      <c r="G18" s="10" t="str">
        <f>IF(D8=4,C8,(IF(D9=4,C9,(IF(D10=4,C10,(IF(D11=4,C11,4.1)))))))</f>
        <v>Jesse Todd</v>
      </c>
      <c r="H18" s="20">
        <v>3</v>
      </c>
      <c r="I18" s="15"/>
      <c r="J18" s="9" t="s">
        <v>6</v>
      </c>
      <c r="K18" s="80" t="str">
        <f>IF(H18=1,G18,(IF(H19=1,G19,(IF(H20=1,G20,(IF(H21=1,G21,1.7)))))))</f>
        <v>Henry Poole </v>
      </c>
      <c r="L18" s="20">
        <v>4</v>
      </c>
      <c r="M18" s="15"/>
      <c r="N18" s="3" t="s">
        <v>3</v>
      </c>
      <c r="O18" s="18" t="str">
        <f>K24</f>
        <v>Max Mcgillivray</v>
      </c>
      <c r="P18" s="16">
        <v>3</v>
      </c>
      <c r="Q18" s="15"/>
      <c r="R18" s="9" t="s">
        <v>6</v>
      </c>
      <c r="S18" s="10" t="str">
        <f>IF(P19=2,O19,(IF(P20=2,O20,(IF(P21=2,O21,(IF(P18=1,O18,2.14)))))))</f>
        <v>Taj Air</v>
      </c>
      <c r="T18" s="95">
        <v>3</v>
      </c>
      <c r="V18" s="72"/>
      <c r="W18" s="72"/>
      <c r="X18" s="72"/>
      <c r="Y18" s="72"/>
      <c r="Z18" s="72"/>
    </row>
    <row r="19" spans="1:26" ht="18.75">
      <c r="A19" s="1" t="s">
        <v>11</v>
      </c>
      <c r="B19" s="1"/>
      <c r="C19" s="92"/>
      <c r="D19" s="1">
        <v>3</v>
      </c>
      <c r="E19" s="15"/>
      <c r="F19" s="91" t="s">
        <v>60</v>
      </c>
      <c r="G19" s="96" t="str">
        <f>IF(D14=4,C14,(IF(D15=4,C15,(IF(D16=4,C16,(IF(D17=4,C17,4.2)))))))</f>
        <v>Henry Poole </v>
      </c>
      <c r="H19" s="20">
        <v>1</v>
      </c>
      <c r="I19" s="15"/>
      <c r="J19" s="2"/>
      <c r="K19" s="2"/>
      <c r="L19" s="2"/>
      <c r="M19" s="15"/>
      <c r="N19" s="91" t="s">
        <v>60</v>
      </c>
      <c r="O19" s="18" t="str">
        <f>IF(L23=2,K23,(IF(L24=2,K24,(IF(L25=2,K25,(IF(L22=2,K22,2.11)))))))</f>
        <v>Taj Air</v>
      </c>
      <c r="P19" s="20">
        <v>2</v>
      </c>
      <c r="Q19" s="15"/>
      <c r="R19" s="2"/>
      <c r="S19" s="2"/>
      <c r="T19" s="2"/>
      <c r="V19" s="72"/>
      <c r="W19" s="72"/>
      <c r="X19" s="72"/>
      <c r="Y19" s="72"/>
      <c r="Z19" s="72"/>
    </row>
    <row r="20" spans="1:26" ht="21">
      <c r="A20" s="3" t="s">
        <v>3</v>
      </c>
      <c r="B20" s="16">
        <v>4</v>
      </c>
      <c r="C20" s="217" t="s">
        <v>231</v>
      </c>
      <c r="D20" s="16">
        <v>2</v>
      </c>
      <c r="E20" s="19"/>
      <c r="F20" s="89" t="s">
        <v>5</v>
      </c>
      <c r="G20" s="80" t="str">
        <f>IF(D26=3,C26,(IF(D27=3,C27,(IF(D28=3,C28,(IF(D29=3,C29,3.4)))))))</f>
        <v>William Hodge</v>
      </c>
      <c r="H20" s="20">
        <v>2</v>
      </c>
      <c r="I20" s="15"/>
      <c r="J20" s="1"/>
      <c r="K20" s="15"/>
      <c r="L20" s="15"/>
      <c r="M20" s="15"/>
      <c r="N20" s="7" t="s">
        <v>5</v>
      </c>
      <c r="O20" s="22" t="str">
        <f>IF(L29=1,K29,(IF(L30=1,K30,(IF(L31=1,K31,(IF(L32=1,K32,1.12)))))))</f>
        <v>Will Martin</v>
      </c>
      <c r="P20" s="20">
        <v>1</v>
      </c>
      <c r="Q20" s="15"/>
      <c r="R20" s="15"/>
      <c r="S20" s="15"/>
      <c r="T20" s="15"/>
      <c r="V20" s="98"/>
      <c r="W20" s="72"/>
      <c r="X20" s="72"/>
      <c r="Y20" s="72"/>
      <c r="Z20" s="72"/>
    </row>
    <row r="21" spans="1:26" ht="18.75">
      <c r="A21" s="91" t="s">
        <v>60</v>
      </c>
      <c r="B21" s="20">
        <v>9</v>
      </c>
      <c r="C21" s="217" t="s">
        <v>235</v>
      </c>
      <c r="D21" s="20">
        <v>3</v>
      </c>
      <c r="E21" s="19"/>
      <c r="F21" s="9" t="s">
        <v>6</v>
      </c>
      <c r="G21" s="80"/>
      <c r="H21" s="20"/>
      <c r="I21" s="19"/>
      <c r="J21" s="1" t="s">
        <v>264</v>
      </c>
      <c r="K21" s="1" t="s">
        <v>9</v>
      </c>
      <c r="L21" s="1">
        <v>11</v>
      </c>
      <c r="M21" s="15"/>
      <c r="N21" s="9" t="s">
        <v>6</v>
      </c>
      <c r="O21" s="22" t="str">
        <f>IF(L30=2,K30,(IF(L31=2,K31,(IF(L32=2,K32,(IF(L29=2,K29,2.12)))))))</f>
        <v>Lukas Byers</v>
      </c>
      <c r="P21" s="23">
        <v>4</v>
      </c>
      <c r="Q21" s="15"/>
      <c r="R21" s="15"/>
      <c r="S21" s="15"/>
      <c r="T21" s="15"/>
      <c r="V21" s="84"/>
      <c r="W21" s="83"/>
      <c r="X21" s="83"/>
      <c r="Y21" s="83"/>
      <c r="Z21" s="72"/>
    </row>
    <row r="22" spans="1:26" ht="18.75">
      <c r="A22" s="7" t="s">
        <v>5</v>
      </c>
      <c r="B22" s="20">
        <v>12</v>
      </c>
      <c r="C22" s="217" t="s">
        <v>311</v>
      </c>
      <c r="D22" s="20">
        <v>4</v>
      </c>
      <c r="E22" s="19"/>
      <c r="F22" s="15"/>
      <c r="G22" s="15"/>
      <c r="H22" s="15"/>
      <c r="I22" s="19"/>
      <c r="J22" s="3" t="s">
        <v>3</v>
      </c>
      <c r="K22" s="18" t="str">
        <f>IF(D20=1,C20,(IF(D21=1,C21,(IF(D22=1,C22,(IF(D23=1,C23,1.3)))))))</f>
        <v>Taj Air</v>
      </c>
      <c r="L22" s="16">
        <v>2</v>
      </c>
      <c r="M22" s="15"/>
      <c r="N22" s="15"/>
      <c r="O22" s="15"/>
      <c r="P22" s="15"/>
      <c r="Q22" s="15"/>
      <c r="R22" s="15"/>
      <c r="S22" s="15"/>
      <c r="T22" s="15"/>
      <c r="V22" s="83"/>
      <c r="W22" s="84"/>
      <c r="X22" s="84"/>
      <c r="Y22" s="84"/>
      <c r="Z22" s="72"/>
    </row>
    <row r="23" spans="1:26" ht="18.75">
      <c r="A23" s="97" t="s">
        <v>6</v>
      </c>
      <c r="B23" s="20">
        <v>17</v>
      </c>
      <c r="C23" s="56" t="s">
        <v>239</v>
      </c>
      <c r="D23" s="20">
        <v>1</v>
      </c>
      <c r="E23" s="19"/>
      <c r="F23" s="1" t="s">
        <v>14</v>
      </c>
      <c r="G23" s="2"/>
      <c r="H23" s="63">
        <v>8</v>
      </c>
      <c r="I23" s="19"/>
      <c r="J23" s="91" t="s">
        <v>60</v>
      </c>
      <c r="K23" s="22" t="str">
        <f>IF(D26=2,C26,(IF(D27=2,C27,(IF(D28=2,C28,(IF(D29=2,C29,2.4)))))))</f>
        <v>Cooper Grayson</v>
      </c>
      <c r="L23" s="20">
        <v>3</v>
      </c>
      <c r="M23" s="15"/>
      <c r="N23" s="15"/>
      <c r="O23" s="15"/>
      <c r="P23" s="15"/>
      <c r="Q23" s="15"/>
      <c r="R23" s="15"/>
      <c r="S23" s="15"/>
      <c r="T23" s="15"/>
      <c r="V23" s="83"/>
      <c r="W23" s="84"/>
      <c r="X23" s="84"/>
      <c r="Y23" s="84"/>
      <c r="Z23" s="72"/>
    </row>
    <row r="24" spans="1:26" ht="18.75">
      <c r="A24" s="2"/>
      <c r="B24" s="2"/>
      <c r="C24" s="215"/>
      <c r="D24" s="2"/>
      <c r="E24" s="2"/>
      <c r="F24" s="3" t="s">
        <v>3</v>
      </c>
      <c r="G24" s="10" t="str">
        <f>C21</f>
        <v>Tommy Gilbert</v>
      </c>
      <c r="H24" s="20">
        <v>1</v>
      </c>
      <c r="I24" s="2"/>
      <c r="J24" s="7" t="s">
        <v>5</v>
      </c>
      <c r="K24" s="22" t="str">
        <f>IF(D32=2,C32,(IF(D33=2,C33,(IF(D34=2,C34,(IF(D35=2,C35,2.5)))))))</f>
        <v>Max Mcgillivray</v>
      </c>
      <c r="L24" s="20">
        <v>1</v>
      </c>
      <c r="M24" s="2"/>
      <c r="N24" s="2"/>
      <c r="O24" s="2"/>
      <c r="P24" s="2"/>
      <c r="Q24" s="2"/>
      <c r="R24" s="2"/>
      <c r="S24" s="2"/>
      <c r="T24" s="2"/>
      <c r="V24" s="65"/>
      <c r="W24" s="84"/>
      <c r="X24" s="84"/>
      <c r="Y24" s="84"/>
      <c r="Z24" s="72"/>
    </row>
    <row r="25" spans="1:26" ht="18.75">
      <c r="A25" s="1" t="s">
        <v>15</v>
      </c>
      <c r="B25" s="1"/>
      <c r="C25" s="92"/>
      <c r="D25" s="1">
        <v>4</v>
      </c>
      <c r="E25" s="2"/>
      <c r="F25" s="91" t="s">
        <v>60</v>
      </c>
      <c r="G25" s="80" t="str">
        <f>IF(D26=4,C26,(IF(D27=4,C27,(IF(D28=4,C28,(IF(D29=4,C29,4.4)))))))</f>
        <v>Xander Hutchby</v>
      </c>
      <c r="H25" s="20">
        <v>3</v>
      </c>
      <c r="I25" s="2"/>
      <c r="J25" s="9" t="s">
        <v>6</v>
      </c>
      <c r="K25" s="80" t="str">
        <f>IF(H26=2,G26,(IF(H24=2,G24,(IF(H25=2,G25,2.8)))))</f>
        <v>Orlando Bos</v>
      </c>
      <c r="L25" s="20">
        <v>4</v>
      </c>
      <c r="M25" s="2"/>
      <c r="N25" s="2"/>
      <c r="O25" s="2"/>
      <c r="P25" s="2"/>
      <c r="Q25" s="2"/>
      <c r="R25" s="2"/>
      <c r="S25" s="2"/>
      <c r="T25" s="2"/>
      <c r="V25" s="65"/>
      <c r="W25" s="84"/>
      <c r="X25" s="84"/>
      <c r="Y25" s="84"/>
      <c r="Z25" s="72"/>
    </row>
    <row r="26" spans="1:26" ht="18.75">
      <c r="A26" s="3" t="s">
        <v>3</v>
      </c>
      <c r="B26" s="16">
        <v>5</v>
      </c>
      <c r="C26" s="217" t="s">
        <v>232</v>
      </c>
      <c r="D26" s="16">
        <v>2</v>
      </c>
      <c r="E26" s="2"/>
      <c r="F26" s="89" t="s">
        <v>5</v>
      </c>
      <c r="G26" s="80" t="str">
        <f>C35</f>
        <v>Orlando Bos</v>
      </c>
      <c r="H26" s="20">
        <v>2</v>
      </c>
      <c r="I26" s="2"/>
      <c r="J26" s="15"/>
      <c r="K26" s="15"/>
      <c r="L26" s="15"/>
      <c r="M26" s="2"/>
      <c r="N26" s="2"/>
      <c r="O26" s="2"/>
      <c r="P26" s="2"/>
      <c r="Q26" s="2"/>
      <c r="R26" s="2"/>
      <c r="S26" s="2"/>
      <c r="T26" s="2"/>
      <c r="V26" s="72"/>
      <c r="W26" s="72"/>
      <c r="X26" s="72"/>
      <c r="Y26" s="72"/>
      <c r="Z26" s="72"/>
    </row>
    <row r="27" spans="1:26" ht="18.75">
      <c r="A27" s="91" t="s">
        <v>60</v>
      </c>
      <c r="B27" s="20">
        <v>10</v>
      </c>
      <c r="C27" s="217" t="s">
        <v>376</v>
      </c>
      <c r="D27" s="20">
        <v>4</v>
      </c>
      <c r="E27" s="2"/>
      <c r="F27" s="2"/>
      <c r="G27" s="2"/>
      <c r="H27" s="2"/>
      <c r="I27" s="2"/>
      <c r="J27" s="15"/>
      <c r="K27" s="15"/>
      <c r="L27" s="15"/>
      <c r="M27" s="2"/>
      <c r="N27" s="2"/>
      <c r="O27" s="2"/>
      <c r="P27" s="2"/>
      <c r="Q27" s="2"/>
      <c r="R27" s="2"/>
      <c r="S27" s="2"/>
      <c r="T27" s="2"/>
      <c r="V27" s="72"/>
      <c r="W27" s="72"/>
      <c r="X27" s="72"/>
      <c r="Y27" s="72"/>
      <c r="Z27" s="72"/>
    </row>
    <row r="28" spans="1:26" ht="18.75">
      <c r="A28" s="7" t="s">
        <v>5</v>
      </c>
      <c r="B28" s="20">
        <v>11</v>
      </c>
      <c r="C28" s="217" t="s">
        <v>310</v>
      </c>
      <c r="D28" s="20">
        <v>1</v>
      </c>
      <c r="E28" s="2"/>
      <c r="F28" s="86"/>
      <c r="G28" s="86"/>
      <c r="H28" s="2"/>
      <c r="I28" s="2"/>
      <c r="J28" s="1" t="s">
        <v>265</v>
      </c>
      <c r="K28" s="1" t="s">
        <v>9</v>
      </c>
      <c r="L28" s="1">
        <v>12</v>
      </c>
      <c r="M28" s="2"/>
      <c r="N28" s="2"/>
      <c r="O28" s="2"/>
      <c r="P28" s="2"/>
      <c r="Q28" s="2"/>
      <c r="R28" s="2"/>
      <c r="S28" s="2"/>
      <c r="T28" s="2"/>
      <c r="V28" s="72"/>
      <c r="W28" s="72"/>
      <c r="X28" s="72"/>
      <c r="Y28" s="72"/>
      <c r="Z28" s="72"/>
    </row>
    <row r="29" spans="1:26" ht="18.75">
      <c r="A29" s="97" t="s">
        <v>6</v>
      </c>
      <c r="B29" s="20">
        <v>16</v>
      </c>
      <c r="C29" s="56" t="s">
        <v>238</v>
      </c>
      <c r="D29" s="20">
        <v>3</v>
      </c>
      <c r="E29" s="2"/>
      <c r="F29" s="75"/>
      <c r="G29" s="75"/>
      <c r="H29" s="2"/>
      <c r="I29" s="2"/>
      <c r="J29" s="3" t="s">
        <v>3</v>
      </c>
      <c r="K29" s="18" t="str">
        <f>IF(D20=2,C20,(IF(D21=2,C21,(IF(D22=2,C22,(IF(D23=2,C23,2.3)))))))</f>
        <v>Lukas Byers</v>
      </c>
      <c r="L29" s="16">
        <v>2</v>
      </c>
      <c r="M29" s="2"/>
      <c r="N29" s="2"/>
      <c r="O29" s="2"/>
      <c r="P29" s="2"/>
      <c r="Q29" s="2"/>
      <c r="R29" s="2"/>
      <c r="S29" s="2"/>
      <c r="T29" s="2"/>
      <c r="V29" s="72"/>
      <c r="W29" s="72"/>
      <c r="X29" s="72"/>
      <c r="Y29" s="72"/>
      <c r="Z29" s="72"/>
    </row>
    <row r="30" spans="1:26" ht="18.75">
      <c r="A30" s="2"/>
      <c r="B30" s="2"/>
      <c r="C30" s="215"/>
      <c r="D30" s="2"/>
      <c r="E30" s="2"/>
      <c r="F30" s="75"/>
      <c r="G30" s="75"/>
      <c r="H30" s="2"/>
      <c r="I30" s="2"/>
      <c r="J30" s="91" t="s">
        <v>60</v>
      </c>
      <c r="K30" s="22" t="str">
        <f>IF(D26=1,C26,(IF(D27=1,C27,(IF(D28=1,C28,(IF(D29=1,C29,1.4)))))))</f>
        <v>Noah Nielson</v>
      </c>
      <c r="L30" s="20">
        <v>4</v>
      </c>
      <c r="M30" s="2"/>
      <c r="N30" s="2"/>
      <c r="O30" s="2"/>
      <c r="P30" s="2"/>
      <c r="Q30" s="2"/>
      <c r="R30" s="2"/>
      <c r="S30" s="2"/>
      <c r="T30" s="2"/>
      <c r="V30" s="72"/>
      <c r="W30" s="72"/>
      <c r="X30" s="72"/>
      <c r="Y30" s="72"/>
      <c r="Z30" s="72"/>
    </row>
    <row r="31" spans="1:26" ht="18.75">
      <c r="A31" s="1" t="s">
        <v>16</v>
      </c>
      <c r="B31" s="1"/>
      <c r="C31" s="92"/>
      <c r="D31" s="1">
        <v>5</v>
      </c>
      <c r="E31" s="2"/>
      <c r="F31" s="75"/>
      <c r="G31" s="75"/>
      <c r="H31" s="2"/>
      <c r="I31" s="2"/>
      <c r="J31" s="7" t="s">
        <v>5</v>
      </c>
      <c r="K31" s="22" t="str">
        <f>IF(D32=1,C32,(IF(D33=1,C33,(IF(D34=1,C34,(IF(D35=1,C35,1.5)))))))</f>
        <v>Will Martin</v>
      </c>
      <c r="L31" s="20">
        <v>1</v>
      </c>
      <c r="M31" s="2"/>
      <c r="N31" s="2"/>
      <c r="O31" s="2"/>
      <c r="P31" s="2"/>
      <c r="Q31" s="2"/>
      <c r="R31" s="2"/>
      <c r="S31" s="2"/>
      <c r="T31" s="2"/>
      <c r="V31" s="72"/>
      <c r="W31" s="72"/>
      <c r="X31" s="72"/>
      <c r="Y31" s="72"/>
      <c r="Z31" s="72"/>
    </row>
    <row r="32" spans="1:26" ht="18.75">
      <c r="A32" s="3" t="s">
        <v>3</v>
      </c>
      <c r="B32" s="16">
        <v>2</v>
      </c>
      <c r="C32" s="217" t="s">
        <v>229</v>
      </c>
      <c r="D32" s="16">
        <v>1</v>
      </c>
      <c r="E32" s="2"/>
      <c r="F32" s="75"/>
      <c r="G32" s="75"/>
      <c r="H32" s="2"/>
      <c r="I32" s="2"/>
      <c r="J32" s="9" t="s">
        <v>6</v>
      </c>
      <c r="K32" s="80" t="str">
        <f>IF(H24=1,G24,(IF(H25=1,G25,(IF(H26=1,G26,1.8)))))</f>
        <v>Tommy Gilbert</v>
      </c>
      <c r="L32" s="20">
        <v>3</v>
      </c>
      <c r="M32" s="2"/>
      <c r="N32" s="2"/>
      <c r="O32" s="2"/>
      <c r="P32" s="2"/>
      <c r="Q32" s="2"/>
      <c r="R32" s="2"/>
      <c r="S32" s="2"/>
      <c r="T32" s="2"/>
      <c r="V32" s="72"/>
      <c r="W32" s="72"/>
      <c r="X32" s="72"/>
      <c r="Y32" s="72"/>
      <c r="Z32" s="72"/>
    </row>
    <row r="33" spans="1:26" ht="18.75">
      <c r="A33" s="91" t="s">
        <v>60</v>
      </c>
      <c r="B33" s="20">
        <v>7</v>
      </c>
      <c r="C33" s="217" t="s">
        <v>233</v>
      </c>
      <c r="D33" s="20">
        <v>2</v>
      </c>
      <c r="E33" s="2"/>
      <c r="F33" s="75"/>
      <c r="G33" s="7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V33" s="72"/>
      <c r="W33" s="72"/>
      <c r="X33" s="72"/>
      <c r="Y33" s="72"/>
      <c r="Z33" s="72"/>
    </row>
    <row r="34" spans="1:26" ht="18.75">
      <c r="A34" s="7" t="s">
        <v>5</v>
      </c>
      <c r="B34" s="20">
        <v>14</v>
      </c>
      <c r="C34" s="217" t="s">
        <v>236</v>
      </c>
      <c r="D34" s="20">
        <v>4</v>
      </c>
      <c r="E34" s="2"/>
      <c r="F34" s="75"/>
      <c r="G34" s="7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72"/>
      <c r="W34" s="72"/>
      <c r="X34" s="72"/>
      <c r="Y34" s="72"/>
      <c r="Z34" s="72"/>
    </row>
    <row r="35" spans="1:26" ht="18.75">
      <c r="A35" s="97" t="s">
        <v>6</v>
      </c>
      <c r="B35" s="20">
        <v>19</v>
      </c>
      <c r="C35" s="56" t="s">
        <v>374</v>
      </c>
      <c r="D35" s="20">
        <v>3</v>
      </c>
      <c r="E35" s="2"/>
      <c r="F35" s="75"/>
      <c r="G35" s="7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72"/>
      <c r="W35" s="72"/>
      <c r="X35" s="72"/>
      <c r="Y35" s="72"/>
      <c r="Z35" s="72"/>
    </row>
    <row r="36" spans="1:26" ht="18.75">
      <c r="A36" s="2"/>
      <c r="B36" s="2"/>
      <c r="C36" s="215"/>
      <c r="D36" s="2"/>
      <c r="E36" s="2"/>
      <c r="F36" s="75"/>
      <c r="G36" s="7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72"/>
      <c r="W36" s="72"/>
      <c r="X36" s="72"/>
      <c r="Y36" s="72"/>
      <c r="Z36" s="72"/>
    </row>
    <row r="37" spans="1:26" ht="18.75">
      <c r="A37" s="2"/>
      <c r="B37" s="2"/>
      <c r="C37" s="215"/>
      <c r="D37" s="2"/>
      <c r="E37" s="2"/>
      <c r="F37" s="75"/>
      <c r="G37" s="7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72"/>
      <c r="W37" s="72"/>
      <c r="X37" s="72"/>
      <c r="Y37" s="72"/>
      <c r="Z37" s="72"/>
    </row>
    <row r="38" spans="6:7" ht="15.75">
      <c r="F38" s="75"/>
      <c r="G38" s="75"/>
    </row>
    <row r="39" spans="6:7" ht="15.75">
      <c r="F39" s="75"/>
      <c r="G39" s="75"/>
    </row>
    <row r="40" spans="1:7" ht="15.75">
      <c r="A40" s="72"/>
      <c r="B40" s="72"/>
      <c r="C40" s="214"/>
      <c r="D40" s="72"/>
      <c r="F40" s="75"/>
      <c r="G40" s="75"/>
    </row>
    <row r="41" spans="6:7" ht="15.75">
      <c r="F41" s="75"/>
      <c r="G41" s="75"/>
    </row>
    <row r="42" spans="6:7" ht="15.75">
      <c r="F42" s="75"/>
      <c r="G42" s="75"/>
    </row>
    <row r="43" spans="6:7" ht="15.75">
      <c r="F43" s="76"/>
      <c r="G43" s="76"/>
    </row>
    <row r="44" spans="6:7" ht="15.75">
      <c r="F44" s="76"/>
      <c r="G44" s="76"/>
    </row>
    <row r="45" spans="6:7" ht="15.75">
      <c r="F45" s="76"/>
      <c r="G45" s="76"/>
    </row>
    <row r="46" spans="6:7" ht="15.75">
      <c r="F46" s="76"/>
      <c r="G46" s="76"/>
    </row>
  </sheetData>
  <sheetProtection/>
  <printOptions/>
  <pageMargins left="0.25" right="0.25" top="0.75" bottom="0.75" header="0.3" footer="0.3"/>
  <pageSetup fitToHeight="0" fitToWidth="1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zoomScalePageLayoutView="0" workbookViewId="0" topLeftCell="O6">
      <selection activeCell="T16" sqref="T16"/>
    </sheetView>
  </sheetViews>
  <sheetFormatPr defaultColWidth="11.00390625" defaultRowHeight="15.75"/>
  <cols>
    <col min="1" max="1" width="11.875" style="0" customWidth="1"/>
    <col min="2" max="2" width="3.125" style="0" hidden="1" customWidth="1"/>
    <col min="3" max="3" width="21.125" style="0" customWidth="1"/>
    <col min="4" max="4" width="8.00390625" style="0" customWidth="1"/>
    <col min="5" max="6" width="11.00390625" style="0" customWidth="1"/>
    <col min="7" max="7" width="16.50390625" style="0" customWidth="1"/>
    <col min="8" max="8" width="7.00390625" style="0" customWidth="1"/>
    <col min="9" max="10" width="11.00390625" style="0" customWidth="1"/>
    <col min="11" max="11" width="21.625" style="0" bestFit="1" customWidth="1"/>
    <col min="12" max="12" width="6.50390625" style="0" customWidth="1"/>
    <col min="13" max="14" width="11.00390625" style="0" customWidth="1"/>
    <col min="15" max="15" width="14.00390625" style="0" bestFit="1" customWidth="1"/>
    <col min="16" max="16" width="7.375" style="0" customWidth="1"/>
    <col min="17" max="18" width="11.00390625" style="0" customWidth="1"/>
    <col min="19" max="19" width="15.625" style="0" customWidth="1"/>
  </cols>
  <sheetData>
    <row r="2" ht="21">
      <c r="A2" s="12" t="s">
        <v>23</v>
      </c>
    </row>
    <row r="4" spans="1:21" ht="18.75">
      <c r="A4" s="102" t="s">
        <v>1</v>
      </c>
      <c r="B4" s="103"/>
      <c r="C4" s="103"/>
      <c r="D4" s="104" t="s">
        <v>51</v>
      </c>
      <c r="E4" s="103"/>
      <c r="F4" s="103"/>
      <c r="G4" s="103"/>
      <c r="H4" s="103"/>
      <c r="I4" s="103"/>
      <c r="J4" s="102"/>
      <c r="K4" s="103"/>
      <c r="L4" s="104"/>
      <c r="M4" s="103"/>
      <c r="N4" s="103"/>
      <c r="O4" s="103"/>
      <c r="P4" s="103"/>
      <c r="Q4" s="105"/>
      <c r="R4" s="105"/>
      <c r="S4" s="105"/>
      <c r="T4" s="105"/>
      <c r="U4" s="105"/>
    </row>
    <row r="5" spans="1:21" ht="18.75">
      <c r="A5" s="102" t="s">
        <v>19</v>
      </c>
      <c r="B5" s="102"/>
      <c r="C5" s="102"/>
      <c r="D5" s="102">
        <v>1</v>
      </c>
      <c r="E5" s="102"/>
      <c r="F5" s="102"/>
      <c r="G5" s="102"/>
      <c r="H5" s="102"/>
      <c r="I5" s="102"/>
      <c r="J5" s="102" t="s">
        <v>258</v>
      </c>
      <c r="K5" s="102"/>
      <c r="L5" s="102"/>
      <c r="M5" s="106"/>
      <c r="N5" s="103"/>
      <c r="O5" s="103"/>
      <c r="P5" s="103"/>
      <c r="Q5" s="105"/>
      <c r="R5" s="105"/>
      <c r="S5" s="105"/>
      <c r="T5" s="105"/>
      <c r="U5" s="105"/>
    </row>
    <row r="6" spans="1:21" ht="18.75">
      <c r="A6" s="114" t="s">
        <v>3</v>
      </c>
      <c r="B6" s="109">
        <v>1</v>
      </c>
      <c r="C6" s="109" t="s">
        <v>279</v>
      </c>
      <c r="D6" s="109">
        <v>2</v>
      </c>
      <c r="E6" s="103"/>
      <c r="F6" s="103"/>
      <c r="G6" s="103"/>
      <c r="H6" s="103"/>
      <c r="I6" s="103"/>
      <c r="J6" s="102" t="s">
        <v>259</v>
      </c>
      <c r="K6" s="102"/>
      <c r="L6" s="102">
        <v>5</v>
      </c>
      <c r="M6" s="102">
        <v>1</v>
      </c>
      <c r="N6" s="102" t="s">
        <v>43</v>
      </c>
      <c r="O6" s="102"/>
      <c r="P6" s="102"/>
      <c r="Q6" s="105"/>
      <c r="R6" s="105"/>
      <c r="S6" s="105"/>
      <c r="T6" s="105"/>
      <c r="U6" s="105"/>
    </row>
    <row r="7" spans="1:21" ht="18.75">
      <c r="A7" s="108" t="s">
        <v>60</v>
      </c>
      <c r="B7" s="109">
        <v>6</v>
      </c>
      <c r="C7" s="109" t="s">
        <v>284</v>
      </c>
      <c r="D7" s="109">
        <v>3</v>
      </c>
      <c r="E7" s="103"/>
      <c r="F7" s="102" t="s">
        <v>29</v>
      </c>
      <c r="G7" s="103"/>
      <c r="H7" s="104" t="s">
        <v>51</v>
      </c>
      <c r="I7" s="103"/>
      <c r="J7" s="107" t="s">
        <v>3</v>
      </c>
      <c r="K7" s="110" t="str">
        <f>C8</f>
        <v>Oli Taylor</v>
      </c>
      <c r="L7" s="109">
        <v>1</v>
      </c>
      <c r="M7" s="111"/>
      <c r="N7" s="102" t="s">
        <v>259</v>
      </c>
      <c r="O7" s="102"/>
      <c r="P7" s="102">
        <v>7</v>
      </c>
      <c r="Q7" s="105"/>
      <c r="R7" s="105"/>
      <c r="S7" s="105"/>
      <c r="T7" s="105"/>
      <c r="U7" s="105"/>
    </row>
    <row r="8" spans="1:21" ht="18.75">
      <c r="A8" s="116" t="s">
        <v>5</v>
      </c>
      <c r="B8" s="109">
        <v>7</v>
      </c>
      <c r="C8" s="109" t="s">
        <v>285</v>
      </c>
      <c r="D8" s="109">
        <v>1</v>
      </c>
      <c r="E8" s="103"/>
      <c r="F8" s="102" t="s">
        <v>4</v>
      </c>
      <c r="G8" s="102"/>
      <c r="H8" s="102">
        <v>4</v>
      </c>
      <c r="I8" s="103"/>
      <c r="J8" s="108" t="s">
        <v>60</v>
      </c>
      <c r="K8" s="113" t="str">
        <f>C13</f>
        <v>Mia Baker</v>
      </c>
      <c r="L8" s="109">
        <v>2</v>
      </c>
      <c r="M8" s="111"/>
      <c r="N8" s="114" t="s">
        <v>3</v>
      </c>
      <c r="O8" s="113" t="str">
        <f>K7</f>
        <v>Oli Taylor</v>
      </c>
      <c r="P8" s="109">
        <v>1</v>
      </c>
      <c r="Q8" s="105"/>
      <c r="R8" s="105"/>
      <c r="S8" s="105"/>
      <c r="T8" s="105"/>
      <c r="U8" s="105"/>
    </row>
    <row r="9" spans="1:21" ht="18.75">
      <c r="A9" s="117" t="s">
        <v>6</v>
      </c>
      <c r="B9" s="109">
        <v>12</v>
      </c>
      <c r="C9" s="113">
        <v>12</v>
      </c>
      <c r="D9" s="109"/>
      <c r="E9" s="103"/>
      <c r="F9" s="114" t="s">
        <v>3</v>
      </c>
      <c r="G9" s="113" t="str">
        <f>C7</f>
        <v>Ava Merwald</v>
      </c>
      <c r="H9" s="109">
        <v>1</v>
      </c>
      <c r="I9" s="103"/>
      <c r="J9" s="116" t="s">
        <v>5</v>
      </c>
      <c r="K9" s="113" t="str">
        <f>C20</f>
        <v>Madeline Schomberg</v>
      </c>
      <c r="L9" s="109">
        <v>4</v>
      </c>
      <c r="M9" s="111"/>
      <c r="N9" s="108" t="s">
        <v>60</v>
      </c>
      <c r="O9" s="113" t="str">
        <f>K8</f>
        <v>Mia Baker</v>
      </c>
      <c r="P9" s="109">
        <v>2</v>
      </c>
      <c r="Q9" s="105"/>
      <c r="R9" s="105" t="s">
        <v>382</v>
      </c>
      <c r="S9" s="105"/>
      <c r="T9" s="105"/>
      <c r="U9" s="105"/>
    </row>
    <row r="10" spans="1:21" ht="18.75">
      <c r="A10" s="103"/>
      <c r="B10" s="103"/>
      <c r="C10" s="103"/>
      <c r="D10" s="103"/>
      <c r="E10" s="103"/>
      <c r="F10" s="108" t="s">
        <v>60</v>
      </c>
      <c r="G10" s="113" t="str">
        <f>C14</f>
        <v>Olive Goode</v>
      </c>
      <c r="H10" s="109">
        <v>4</v>
      </c>
      <c r="I10" s="103"/>
      <c r="J10" s="117" t="s">
        <v>6</v>
      </c>
      <c r="K10" s="113" t="str">
        <f>G9</f>
        <v>Ava Merwald</v>
      </c>
      <c r="L10" s="109">
        <v>3</v>
      </c>
      <c r="M10" s="111"/>
      <c r="N10" s="116" t="s">
        <v>5</v>
      </c>
      <c r="O10" s="113" t="str">
        <f>K20</f>
        <v>Olive Goode</v>
      </c>
      <c r="P10" s="109">
        <v>3</v>
      </c>
      <c r="Q10" s="105"/>
      <c r="R10" s="103"/>
      <c r="S10" s="103"/>
      <c r="T10" s="104" t="s">
        <v>51</v>
      </c>
      <c r="U10" s="105"/>
    </row>
    <row r="11" spans="1:21" ht="18.75">
      <c r="A11" s="103"/>
      <c r="B11" s="103"/>
      <c r="C11" s="103"/>
      <c r="D11" s="103"/>
      <c r="E11" s="103"/>
      <c r="F11" s="116" t="s">
        <v>5</v>
      </c>
      <c r="G11" s="113" t="str">
        <f>C22</f>
        <v>Keoni Short</v>
      </c>
      <c r="H11" s="109">
        <v>3</v>
      </c>
      <c r="I11" s="103"/>
      <c r="J11" s="142" t="s">
        <v>278</v>
      </c>
      <c r="K11" s="113" t="str">
        <f>G11</f>
        <v>Keoni Short</v>
      </c>
      <c r="L11" s="109">
        <v>5</v>
      </c>
      <c r="M11" s="103"/>
      <c r="N11" s="118"/>
      <c r="O11" s="119"/>
      <c r="P11" s="111"/>
      <c r="Q11" s="105"/>
      <c r="R11" s="102" t="s">
        <v>12</v>
      </c>
      <c r="S11" s="102"/>
      <c r="T11" s="102">
        <v>6</v>
      </c>
      <c r="U11" s="105"/>
    </row>
    <row r="12" spans="1:21" ht="18.75">
      <c r="A12" s="102" t="s">
        <v>21</v>
      </c>
      <c r="B12" s="102"/>
      <c r="C12" s="102"/>
      <c r="D12" s="102">
        <v>2</v>
      </c>
      <c r="E12" s="103"/>
      <c r="F12" s="117" t="s">
        <v>6</v>
      </c>
      <c r="G12" s="113" t="str">
        <f>C16</f>
        <v>Lucy Darragh</v>
      </c>
      <c r="H12" s="221">
        <v>2</v>
      </c>
      <c r="I12" s="103"/>
      <c r="J12" s="102"/>
      <c r="K12" s="102"/>
      <c r="L12" s="102"/>
      <c r="M12" s="120"/>
      <c r="N12" s="105"/>
      <c r="O12" s="105"/>
      <c r="P12" s="105"/>
      <c r="Q12" s="105"/>
      <c r="R12" s="121" t="s">
        <v>3</v>
      </c>
      <c r="S12" s="113" t="str">
        <f>O8</f>
        <v>Oli Taylor</v>
      </c>
      <c r="T12" s="109">
        <v>2</v>
      </c>
      <c r="U12" s="105"/>
    </row>
    <row r="13" spans="1:21" ht="18.75">
      <c r="A13" s="114" t="s">
        <v>3</v>
      </c>
      <c r="B13" s="109">
        <v>3</v>
      </c>
      <c r="C13" s="109" t="s">
        <v>281</v>
      </c>
      <c r="D13" s="109">
        <v>2</v>
      </c>
      <c r="E13" s="103"/>
      <c r="F13" s="141" t="s">
        <v>278</v>
      </c>
      <c r="G13" s="113" t="str">
        <f>C21</f>
        <v>Gracie Kennedy</v>
      </c>
      <c r="H13" s="109">
        <v>5</v>
      </c>
      <c r="I13" s="103"/>
      <c r="J13" s="122"/>
      <c r="K13" s="119"/>
      <c r="L13" s="111"/>
      <c r="M13" s="120"/>
      <c r="N13" s="103"/>
      <c r="O13" s="103"/>
      <c r="P13" s="103"/>
      <c r="Q13" s="105"/>
      <c r="R13" s="123" t="s">
        <v>60</v>
      </c>
      <c r="S13" s="113" t="str">
        <f>O9</f>
        <v>Mia Baker</v>
      </c>
      <c r="T13" s="109">
        <v>4</v>
      </c>
      <c r="U13" s="105"/>
    </row>
    <row r="14" spans="1:21" ht="18.75">
      <c r="A14" s="108" t="s">
        <v>60</v>
      </c>
      <c r="B14" s="109">
        <v>4</v>
      </c>
      <c r="C14" s="109" t="s">
        <v>283</v>
      </c>
      <c r="D14" s="109">
        <v>4</v>
      </c>
      <c r="E14" s="103"/>
      <c r="F14" s="103"/>
      <c r="G14" s="103"/>
      <c r="H14" s="103"/>
      <c r="I14" s="103"/>
      <c r="J14" s="122"/>
      <c r="K14" s="119"/>
      <c r="L14" s="111"/>
      <c r="M14" s="120"/>
      <c r="N14" s="103"/>
      <c r="O14" s="103"/>
      <c r="P14" s="103"/>
      <c r="Q14" s="105"/>
      <c r="R14" s="112" t="s">
        <v>5</v>
      </c>
      <c r="S14" s="113" t="str">
        <f>O17</f>
        <v>Ruby Trew</v>
      </c>
      <c r="T14" s="109">
        <v>1</v>
      </c>
      <c r="U14" s="105"/>
    </row>
    <row r="15" spans="1:21" ht="18.75">
      <c r="A15" s="116" t="s">
        <v>5</v>
      </c>
      <c r="B15" s="109">
        <v>9</v>
      </c>
      <c r="C15" s="109" t="s">
        <v>287</v>
      </c>
      <c r="D15" s="109">
        <v>1</v>
      </c>
      <c r="E15" s="103"/>
      <c r="F15" s="222"/>
      <c r="G15" s="125"/>
      <c r="H15" s="125"/>
      <c r="I15" s="103"/>
      <c r="J15" s="102" t="s">
        <v>260</v>
      </c>
      <c r="K15" s="102"/>
      <c r="L15" s="102">
        <v>6</v>
      </c>
      <c r="M15" s="103"/>
      <c r="N15" s="102" t="s">
        <v>43</v>
      </c>
      <c r="O15" s="102"/>
      <c r="P15" s="102"/>
      <c r="Q15" s="105"/>
      <c r="R15" s="115" t="s">
        <v>6</v>
      </c>
      <c r="S15" s="113" t="str">
        <f>O18</f>
        <v>Ocea Curtis</v>
      </c>
      <c r="T15" s="109">
        <v>3</v>
      </c>
      <c r="U15" s="105"/>
    </row>
    <row r="16" spans="1:21" ht="18.75">
      <c r="A16" s="117" t="s">
        <v>6</v>
      </c>
      <c r="B16" s="109">
        <v>10</v>
      </c>
      <c r="C16" s="109" t="s">
        <v>288</v>
      </c>
      <c r="D16" s="109">
        <v>3</v>
      </c>
      <c r="E16" s="103"/>
      <c r="F16" s="122"/>
      <c r="G16" s="119"/>
      <c r="H16" s="111"/>
      <c r="I16" s="103"/>
      <c r="J16" s="107" t="s">
        <v>3</v>
      </c>
      <c r="K16" s="110" t="str">
        <f>C15</f>
        <v>Ruby Trew</v>
      </c>
      <c r="L16" s="109">
        <v>1</v>
      </c>
      <c r="M16" s="103"/>
      <c r="N16" s="102" t="s">
        <v>259</v>
      </c>
      <c r="O16" s="102"/>
      <c r="P16" s="102">
        <v>8</v>
      </c>
      <c r="Q16" s="105"/>
      <c r="R16" s="105"/>
      <c r="S16" s="105"/>
      <c r="T16" s="105"/>
      <c r="U16" s="105"/>
    </row>
    <row r="17" spans="1:21" ht="18.75">
      <c r="A17" s="105"/>
      <c r="B17" s="105"/>
      <c r="C17" s="105"/>
      <c r="D17" s="105"/>
      <c r="E17" s="105"/>
      <c r="F17" s="122"/>
      <c r="G17" s="72"/>
      <c r="H17" s="111"/>
      <c r="I17" s="105"/>
      <c r="J17" s="108" t="s">
        <v>60</v>
      </c>
      <c r="K17" s="113" t="str">
        <f>C6</f>
        <v>Ocea Curtis</v>
      </c>
      <c r="L17" s="109">
        <v>2</v>
      </c>
      <c r="M17" s="105"/>
      <c r="N17" s="114" t="s">
        <v>3</v>
      </c>
      <c r="O17" s="113" t="str">
        <f>K16</f>
        <v>Ruby Trew</v>
      </c>
      <c r="P17" s="109">
        <v>1</v>
      </c>
      <c r="Q17" s="105"/>
      <c r="R17" s="105"/>
      <c r="S17" s="105"/>
      <c r="T17" s="105"/>
      <c r="U17" s="105"/>
    </row>
    <row r="18" spans="1:21" ht="18.75">
      <c r="A18" s="105"/>
      <c r="B18" s="105"/>
      <c r="C18" s="105"/>
      <c r="D18" s="105"/>
      <c r="E18" s="105"/>
      <c r="F18" s="118"/>
      <c r="G18" s="72"/>
      <c r="H18" s="111"/>
      <c r="I18" s="105"/>
      <c r="J18" s="112" t="s">
        <v>5</v>
      </c>
      <c r="K18" s="113" t="str">
        <f>C23</f>
        <v>Minnie Blundel</v>
      </c>
      <c r="L18" s="109">
        <v>5</v>
      </c>
      <c r="M18" s="105"/>
      <c r="N18" s="108" t="s">
        <v>60</v>
      </c>
      <c r="O18" s="113" t="str">
        <f>K17</f>
        <v>Ocea Curtis</v>
      </c>
      <c r="P18" s="109">
        <v>2</v>
      </c>
      <c r="Q18" s="105"/>
      <c r="R18" s="105"/>
      <c r="S18" s="105"/>
      <c r="T18" s="105"/>
      <c r="U18" s="105"/>
    </row>
    <row r="19" spans="1:21" ht="18.75">
      <c r="A19" s="102" t="s">
        <v>52</v>
      </c>
      <c r="B19" s="102"/>
      <c r="C19" s="102"/>
      <c r="D19" s="102">
        <v>3</v>
      </c>
      <c r="E19" s="105"/>
      <c r="F19" s="105"/>
      <c r="G19" s="105"/>
      <c r="H19" s="105"/>
      <c r="I19" s="105"/>
      <c r="J19" s="117" t="s">
        <v>6</v>
      </c>
      <c r="K19" s="113" t="str">
        <f>G12</f>
        <v>Lucy Darragh</v>
      </c>
      <c r="L19" s="109">
        <v>4</v>
      </c>
      <c r="M19" s="105"/>
      <c r="N19" s="116" t="s">
        <v>5</v>
      </c>
      <c r="O19" s="113" t="str">
        <f>K10</f>
        <v>Ava Merwald</v>
      </c>
      <c r="P19" s="109">
        <v>3</v>
      </c>
      <c r="Q19" s="105"/>
      <c r="R19" s="105"/>
      <c r="S19" s="105"/>
      <c r="T19" s="105"/>
      <c r="U19" s="105"/>
    </row>
    <row r="20" spans="1:21" ht="18.75">
      <c r="A20" s="114" t="s">
        <v>3</v>
      </c>
      <c r="B20" s="109">
        <v>2</v>
      </c>
      <c r="C20" s="109" t="s">
        <v>280</v>
      </c>
      <c r="D20" s="109">
        <v>1</v>
      </c>
      <c r="E20" s="105"/>
      <c r="F20" s="125"/>
      <c r="G20" s="145"/>
      <c r="H20" s="125"/>
      <c r="I20" s="105"/>
      <c r="J20" s="141" t="s">
        <v>278</v>
      </c>
      <c r="K20" s="113" t="str">
        <f>G10</f>
        <v>Olive Goode</v>
      </c>
      <c r="L20" s="109">
        <v>3</v>
      </c>
      <c r="M20" s="105"/>
      <c r="N20" s="118"/>
      <c r="O20" s="119"/>
      <c r="P20" s="111"/>
      <c r="Q20" s="105"/>
      <c r="R20" s="105"/>
      <c r="S20" s="105"/>
      <c r="T20" s="105"/>
      <c r="U20" s="105"/>
    </row>
    <row r="21" spans="1:21" ht="18.75">
      <c r="A21" s="108" t="s">
        <v>60</v>
      </c>
      <c r="B21" s="109">
        <v>5</v>
      </c>
      <c r="C21" s="109" t="s">
        <v>282</v>
      </c>
      <c r="D21" s="109">
        <v>4</v>
      </c>
      <c r="E21" s="105"/>
      <c r="F21" s="125"/>
      <c r="G21" s="144"/>
      <c r="H21" s="12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8.75">
      <c r="A22" s="116" t="s">
        <v>5</v>
      </c>
      <c r="B22" s="109">
        <v>8</v>
      </c>
      <c r="C22" s="109" t="s">
        <v>286</v>
      </c>
      <c r="D22" s="109">
        <v>3</v>
      </c>
      <c r="E22" s="105"/>
      <c r="F22" s="125"/>
      <c r="G22" s="145"/>
      <c r="H22" s="125"/>
      <c r="I22" s="105"/>
      <c r="J22" s="105"/>
      <c r="K22" s="143"/>
      <c r="L22" s="143"/>
      <c r="M22" s="143"/>
      <c r="N22" s="105"/>
      <c r="O22" s="105"/>
      <c r="P22" s="105"/>
      <c r="Q22" s="105"/>
      <c r="R22" s="105"/>
      <c r="S22" s="105"/>
      <c r="T22" s="105"/>
      <c r="U22" s="105"/>
    </row>
    <row r="23" spans="1:21" ht="18.75">
      <c r="A23" s="117" t="s">
        <v>6</v>
      </c>
      <c r="B23" s="109">
        <v>11</v>
      </c>
      <c r="C23" s="109" t="s">
        <v>277</v>
      </c>
      <c r="D23" s="109">
        <v>2</v>
      </c>
      <c r="E23" s="105"/>
      <c r="F23" s="125"/>
      <c r="G23" s="145"/>
      <c r="H23" s="12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8.75">
      <c r="A24" s="105"/>
      <c r="B24" s="105"/>
      <c r="C24" s="105"/>
      <c r="D24" s="105"/>
      <c r="E24" s="105"/>
      <c r="F24" s="125"/>
      <c r="G24" s="145"/>
      <c r="H24" s="12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8.75">
      <c r="A25" s="105"/>
      <c r="B25" s="105"/>
      <c r="C25" s="105"/>
      <c r="D25" s="105"/>
      <c r="E25" s="105"/>
      <c r="F25" s="125"/>
      <c r="G25" s="145"/>
      <c r="H25" s="12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8.75">
      <c r="A26" s="105"/>
      <c r="B26" s="105"/>
      <c r="C26" s="105"/>
      <c r="D26" s="105"/>
      <c r="E26" s="105"/>
      <c r="F26" s="125"/>
      <c r="G26" s="145"/>
      <c r="H26" s="12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18.75">
      <c r="A27" s="105"/>
      <c r="B27" s="105"/>
      <c r="C27" s="105"/>
      <c r="D27" s="105"/>
      <c r="E27" s="105"/>
      <c r="F27" s="125"/>
      <c r="G27" s="145"/>
      <c r="H27" s="12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 ht="18.75">
      <c r="A28" s="122"/>
      <c r="B28" s="111"/>
      <c r="C28" s="111"/>
      <c r="D28" s="124"/>
      <c r="E28" s="122"/>
      <c r="F28" s="125"/>
      <c r="G28" s="145"/>
      <c r="H28" s="125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5"/>
      <c r="U28" s="105"/>
    </row>
    <row r="29" spans="1:21" ht="18.75">
      <c r="A29" s="122"/>
      <c r="B29" s="122"/>
      <c r="C29" s="122"/>
      <c r="D29" s="122"/>
      <c r="E29" s="122"/>
      <c r="F29" s="125"/>
      <c r="G29" s="145"/>
      <c r="H29" s="125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05"/>
      <c r="U29" s="105"/>
    </row>
    <row r="30" spans="1:21" ht="18.75">
      <c r="A30" s="122"/>
      <c r="B30" s="111"/>
      <c r="C30" s="125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5"/>
      <c r="U30" s="105"/>
    </row>
    <row r="31" spans="1:21" ht="18.75">
      <c r="A31" s="118"/>
      <c r="B31" s="111"/>
      <c r="C31" s="125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05"/>
      <c r="U31" s="105"/>
    </row>
    <row r="32" spans="1:21" ht="18.75">
      <c r="A32" s="118"/>
      <c r="B32" s="111"/>
      <c r="C32" s="125"/>
      <c r="D32" s="111"/>
      <c r="E32" s="111"/>
      <c r="F32" s="122"/>
      <c r="G32" s="111"/>
      <c r="H32" s="124"/>
      <c r="I32" s="111"/>
      <c r="J32" s="111"/>
      <c r="K32" s="111"/>
      <c r="L32" s="111"/>
      <c r="M32" s="111"/>
      <c r="N32" s="122"/>
      <c r="O32" s="125"/>
      <c r="P32" s="124"/>
      <c r="Q32" s="111"/>
      <c r="R32" s="111"/>
      <c r="S32" s="111"/>
      <c r="T32" s="105"/>
      <c r="U32" s="105"/>
    </row>
    <row r="33" spans="1:21" ht="18.75">
      <c r="A33" s="118"/>
      <c r="B33" s="111"/>
      <c r="C33" s="119"/>
      <c r="D33" s="111"/>
      <c r="E33" s="11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11"/>
      <c r="R33" s="111"/>
      <c r="S33" s="111"/>
      <c r="T33" s="105"/>
      <c r="U33" s="105"/>
    </row>
    <row r="34" spans="1:21" ht="18.75">
      <c r="A34" s="111"/>
      <c r="B34" s="111"/>
      <c r="C34" s="111"/>
      <c r="D34" s="111"/>
      <c r="E34" s="111"/>
      <c r="F34" s="122"/>
      <c r="G34" s="119"/>
      <c r="H34" s="111"/>
      <c r="I34" s="111"/>
      <c r="J34" s="122"/>
      <c r="K34" s="111"/>
      <c r="L34" s="111"/>
      <c r="M34" s="111"/>
      <c r="N34" s="122"/>
      <c r="O34" s="119"/>
      <c r="P34" s="111"/>
      <c r="Q34" s="111"/>
      <c r="R34" s="111"/>
      <c r="S34" s="111"/>
      <c r="T34" s="105"/>
      <c r="U34" s="105"/>
    </row>
    <row r="35" spans="1:21" ht="18.75">
      <c r="A35" s="122"/>
      <c r="B35" s="122"/>
      <c r="C35" s="122"/>
      <c r="D35" s="122"/>
      <c r="E35" s="111"/>
      <c r="F35" s="118"/>
      <c r="G35" s="119"/>
      <c r="H35" s="111"/>
      <c r="I35" s="111"/>
      <c r="J35" s="122"/>
      <c r="K35" s="122"/>
      <c r="L35" s="124"/>
      <c r="M35" s="111"/>
      <c r="N35" s="118"/>
      <c r="O35" s="119"/>
      <c r="P35" s="111"/>
      <c r="Q35" s="111"/>
      <c r="R35" s="124"/>
      <c r="S35" s="124"/>
      <c r="T35" s="105"/>
      <c r="U35" s="105"/>
    </row>
    <row r="36" spans="1:19" ht="18.75">
      <c r="A36" s="83"/>
      <c r="B36" s="84"/>
      <c r="C36" s="86"/>
      <c r="D36" s="84"/>
      <c r="E36" s="84"/>
      <c r="F36" s="65"/>
      <c r="G36" s="85"/>
      <c r="H36" s="84"/>
      <c r="I36" s="84"/>
      <c r="J36" s="87"/>
      <c r="K36" s="83"/>
      <c r="L36" s="83"/>
      <c r="M36" s="84"/>
      <c r="N36" s="65"/>
      <c r="O36" s="85"/>
      <c r="P36" s="84"/>
      <c r="Q36" s="84"/>
      <c r="R36" s="87"/>
      <c r="S36" s="83"/>
    </row>
    <row r="37" spans="1:19" ht="18.75">
      <c r="A37" s="65"/>
      <c r="B37" s="84"/>
      <c r="C37" s="86"/>
      <c r="D37" s="84"/>
      <c r="E37" s="84"/>
      <c r="F37" s="84"/>
      <c r="G37" s="85"/>
      <c r="H37" s="84"/>
      <c r="I37" s="84"/>
      <c r="J37" s="83"/>
      <c r="K37" s="85"/>
      <c r="L37" s="86"/>
      <c r="M37" s="84"/>
      <c r="N37" s="65"/>
      <c r="O37" s="85"/>
      <c r="P37" s="84"/>
      <c r="Q37" s="84"/>
      <c r="R37" s="85"/>
      <c r="S37" s="86"/>
    </row>
    <row r="38" spans="1:19" ht="18.75">
      <c r="A38" s="65"/>
      <c r="B38" s="84"/>
      <c r="C38" s="86"/>
      <c r="D38" s="84"/>
      <c r="E38" s="84"/>
      <c r="F38" s="84"/>
      <c r="G38" s="85"/>
      <c r="H38" s="84"/>
      <c r="I38" s="84"/>
      <c r="J38" s="65"/>
      <c r="K38" s="85"/>
      <c r="L38" s="86"/>
      <c r="M38" s="84"/>
      <c r="N38" s="84"/>
      <c r="O38" s="85"/>
      <c r="P38" s="84"/>
      <c r="Q38" s="84"/>
      <c r="R38" s="85"/>
      <c r="S38" s="86"/>
    </row>
    <row r="39" spans="1:19" ht="18.75">
      <c r="A39" s="65"/>
      <c r="B39" s="84"/>
      <c r="C39" s="86"/>
      <c r="D39" s="84"/>
      <c r="E39" s="84"/>
      <c r="F39" s="84"/>
      <c r="G39" s="85"/>
      <c r="H39" s="84"/>
      <c r="I39" s="84"/>
      <c r="J39" s="65"/>
      <c r="K39" s="85"/>
      <c r="L39" s="86"/>
      <c r="M39" s="84"/>
      <c r="N39" s="83"/>
      <c r="O39" s="88"/>
      <c r="P39" s="83"/>
      <c r="Q39" s="84"/>
      <c r="R39" s="85"/>
      <c r="S39" s="86"/>
    </row>
    <row r="40" spans="1:19" ht="18.75">
      <c r="A40" s="84"/>
      <c r="B40" s="84"/>
      <c r="C40" s="84"/>
      <c r="D40" s="84"/>
      <c r="E40" s="84"/>
      <c r="F40" s="83"/>
      <c r="G40" s="83"/>
      <c r="H40" s="83"/>
      <c r="I40" s="84"/>
      <c r="J40" s="65"/>
      <c r="K40" s="85"/>
      <c r="L40" s="86"/>
      <c r="M40" s="84"/>
      <c r="N40" s="83"/>
      <c r="O40" s="85"/>
      <c r="P40" s="84"/>
      <c r="Q40" s="84"/>
      <c r="R40" s="85"/>
      <c r="S40" s="86"/>
    </row>
    <row r="41" spans="1:19" ht="18.75">
      <c r="A41" s="83"/>
      <c r="B41" s="83"/>
      <c r="C41" s="83"/>
      <c r="D41" s="83"/>
      <c r="E41" s="84"/>
      <c r="F41" s="83"/>
      <c r="G41" s="85"/>
      <c r="H41" s="84"/>
      <c r="I41" s="84"/>
      <c r="J41" s="84"/>
      <c r="K41" s="84"/>
      <c r="L41" s="84"/>
      <c r="M41" s="84"/>
      <c r="N41" s="65"/>
      <c r="O41" s="85"/>
      <c r="P41" s="84"/>
      <c r="Q41" s="84"/>
      <c r="R41" s="86"/>
      <c r="S41" s="86"/>
    </row>
    <row r="42" spans="1:19" ht="18.75">
      <c r="A42" s="83"/>
      <c r="B42" s="84"/>
      <c r="C42" s="86"/>
      <c r="D42" s="84"/>
      <c r="E42" s="84"/>
      <c r="F42" s="65"/>
      <c r="G42" s="85"/>
      <c r="H42" s="84"/>
      <c r="I42" s="84"/>
      <c r="J42" s="84"/>
      <c r="K42" s="84"/>
      <c r="L42" s="84"/>
      <c r="M42" s="84"/>
      <c r="N42" s="65"/>
      <c r="O42" s="85"/>
      <c r="P42" s="84"/>
      <c r="Q42" s="84"/>
      <c r="R42" s="84"/>
      <c r="S42" s="84"/>
    </row>
    <row r="43" spans="1:19" ht="18.75">
      <c r="A43" s="65"/>
      <c r="B43" s="84"/>
      <c r="C43" s="86"/>
      <c r="D43" s="84"/>
      <c r="E43" s="84"/>
      <c r="F43" s="65"/>
      <c r="G43" s="85"/>
      <c r="H43" s="84"/>
      <c r="I43" s="84"/>
      <c r="J43" s="84"/>
      <c r="K43" s="84"/>
      <c r="L43" s="84"/>
      <c r="M43" s="84"/>
      <c r="N43" s="65"/>
      <c r="O43" s="85"/>
      <c r="P43" s="84"/>
      <c r="Q43" s="84"/>
      <c r="R43" s="84"/>
      <c r="S43" s="84"/>
    </row>
    <row r="44" spans="1:19" ht="18.75">
      <c r="A44" s="65"/>
      <c r="B44" s="84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8.75">
      <c r="A45" s="65"/>
      <c r="B45" s="84"/>
      <c r="C45" s="85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5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</sheetData>
  <sheetProtection/>
  <printOptions/>
  <pageMargins left="0.25" right="0.25" top="0.75" bottom="0.75" header="0.3" footer="0.3"/>
  <pageSetup fitToHeight="1" fitToWidth="1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6"/>
  <sheetViews>
    <sheetView zoomScale="75" zoomScaleNormal="75" zoomScalePageLayoutView="0" workbookViewId="0" topLeftCell="Q15">
      <selection activeCell="Y28" sqref="Y28"/>
    </sheetView>
  </sheetViews>
  <sheetFormatPr defaultColWidth="11.00390625" defaultRowHeight="15.75"/>
  <cols>
    <col min="1" max="1" width="10.375" style="0" customWidth="1"/>
    <col min="2" max="2" width="11.50390625" style="0" hidden="1" customWidth="1"/>
    <col min="3" max="3" width="26.875" style="0" bestFit="1" customWidth="1"/>
    <col min="4" max="4" width="8.00390625" style="0" customWidth="1"/>
    <col min="5" max="6" width="11.00390625" style="0" customWidth="1"/>
    <col min="7" max="7" width="26.875" style="0" bestFit="1" customWidth="1"/>
    <col min="8" max="8" width="7.625" style="0" customWidth="1"/>
    <col min="9" max="9" width="11.00390625" style="0" customWidth="1"/>
    <col min="10" max="10" width="10.375" style="0" customWidth="1"/>
    <col min="11" max="11" width="21.625" style="0" customWidth="1"/>
    <col min="12" max="12" width="7.50390625" style="0" customWidth="1"/>
    <col min="13" max="14" width="11.00390625" style="0" customWidth="1"/>
    <col min="15" max="15" width="18.25390625" style="0" bestFit="1" customWidth="1"/>
    <col min="16" max="17" width="11.00390625" style="0" customWidth="1"/>
    <col min="18" max="18" width="8.375" style="0" customWidth="1"/>
    <col min="19" max="19" width="20.00390625" style="0" customWidth="1"/>
    <col min="20" max="21" width="11.00390625" style="0" customWidth="1"/>
    <col min="22" max="22" width="8.875" style="0" customWidth="1"/>
    <col min="23" max="23" width="22.625" style="0" customWidth="1"/>
    <col min="24" max="24" width="6.875" style="0" customWidth="1"/>
  </cols>
  <sheetData>
    <row r="1" spans="1:23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>
      <c r="A2" s="63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2"/>
    </row>
    <row r="4" spans="1:31" ht="18.75">
      <c r="A4" s="6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>
      <c r="A7" s="1" t="s">
        <v>1</v>
      </c>
      <c r="B7" s="2"/>
      <c r="C7" s="2"/>
      <c r="D7" s="63" t="s">
        <v>262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8.75">
      <c r="A8" s="1" t="s">
        <v>266</v>
      </c>
      <c r="B8" s="1"/>
      <c r="C8" s="1"/>
      <c r="D8" s="1">
        <v>1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8.75">
      <c r="A9" s="3" t="s">
        <v>3</v>
      </c>
      <c r="B9" s="5">
        <v>1</v>
      </c>
      <c r="C9" s="129" t="s">
        <v>313</v>
      </c>
      <c r="D9" s="6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.75">
      <c r="A10" s="91" t="s">
        <v>60</v>
      </c>
      <c r="B10" s="130">
        <v>16</v>
      </c>
      <c r="C10" s="131" t="s">
        <v>199</v>
      </c>
      <c r="D10" s="132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8.75">
      <c r="A11" s="7" t="s">
        <v>5</v>
      </c>
      <c r="B11" s="5">
        <v>17</v>
      </c>
      <c r="C11" s="131" t="s">
        <v>200</v>
      </c>
      <c r="D11" s="6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8.75">
      <c r="A12" s="9" t="s">
        <v>6</v>
      </c>
      <c r="B12" s="95">
        <v>32</v>
      </c>
      <c r="C12" s="147" t="s">
        <v>211</v>
      </c>
      <c r="D12" s="27">
        <v>4</v>
      </c>
      <c r="E12" s="2"/>
      <c r="F12" s="2"/>
      <c r="G12" s="2"/>
      <c r="H12" s="2"/>
      <c r="I12" s="2"/>
      <c r="J12" s="1" t="s">
        <v>54</v>
      </c>
      <c r="K12" s="2"/>
      <c r="L12" s="63" t="s">
        <v>262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8.75">
      <c r="A13" s="1" t="s">
        <v>267</v>
      </c>
      <c r="B13" s="1"/>
      <c r="C13" s="1"/>
      <c r="D13" s="1">
        <v>2</v>
      </c>
      <c r="E13" s="1"/>
      <c r="F13" s="1"/>
      <c r="G13" s="2"/>
      <c r="H13" s="2"/>
      <c r="I13" s="2"/>
      <c r="J13" s="63" t="s">
        <v>44</v>
      </c>
      <c r="K13" s="2"/>
      <c r="L13" s="2">
        <v>13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8.75">
      <c r="A14" s="3" t="s">
        <v>3</v>
      </c>
      <c r="B14" s="94">
        <v>8</v>
      </c>
      <c r="C14" s="129" t="s">
        <v>191</v>
      </c>
      <c r="D14" s="94">
        <v>1</v>
      </c>
      <c r="E14" s="2"/>
      <c r="F14" s="2"/>
      <c r="G14" s="2"/>
      <c r="H14" s="2"/>
      <c r="I14" s="2"/>
      <c r="J14" s="3" t="s">
        <v>3</v>
      </c>
      <c r="K14" s="10" t="str">
        <f>IF(D9=1,C9,(IF(D10=1,C10,(IF(D11=1,C11,(IF(D12=1,C12,1.1)))))))</f>
        <v>Mateus Bersot </v>
      </c>
      <c r="L14" s="6">
        <v>2</v>
      </c>
      <c r="M14" s="2"/>
      <c r="N14" s="1" t="s">
        <v>61</v>
      </c>
      <c r="O14" s="15"/>
      <c r="P14" s="63" t="s">
        <v>262</v>
      </c>
      <c r="Q14" s="15"/>
      <c r="R14" s="15"/>
      <c r="S14" s="15"/>
      <c r="T14" s="1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8.75">
      <c r="A15" s="91" t="s">
        <v>60</v>
      </c>
      <c r="B15" s="5">
        <v>9</v>
      </c>
      <c r="C15" s="131" t="s">
        <v>192</v>
      </c>
      <c r="D15" s="5">
        <v>2</v>
      </c>
      <c r="E15" s="2"/>
      <c r="F15" s="2"/>
      <c r="G15" s="2"/>
      <c r="H15" s="2"/>
      <c r="I15" s="2"/>
      <c r="J15" s="91" t="s">
        <v>60</v>
      </c>
      <c r="K15" s="39" t="str">
        <f>IF(D14=2,C14,(IF(D15=2,C15,(IF(D16=2,C16,(IF(D17=2,C17,2.2)))))))</f>
        <v>Jack Macdonald</v>
      </c>
      <c r="L15" s="132">
        <v>3</v>
      </c>
      <c r="M15" s="2"/>
      <c r="N15" s="1" t="s">
        <v>294</v>
      </c>
      <c r="O15" s="1" t="s">
        <v>9</v>
      </c>
      <c r="P15" s="1">
        <v>19</v>
      </c>
      <c r="Q15" s="14"/>
      <c r="R15" s="15"/>
      <c r="S15" s="15"/>
      <c r="T15" s="15"/>
      <c r="U15" s="1"/>
      <c r="V15" s="1"/>
      <c r="W15" s="1"/>
      <c r="X15" s="1"/>
      <c r="Y15" s="2"/>
      <c r="Z15" s="2"/>
      <c r="AA15" s="2"/>
      <c r="AB15" s="2"/>
      <c r="AC15" s="2"/>
      <c r="AD15" s="2"/>
      <c r="AE15" s="2"/>
    </row>
    <row r="16" spans="1:31" ht="18.75">
      <c r="A16" s="7" t="s">
        <v>5</v>
      </c>
      <c r="B16" s="5">
        <v>24</v>
      </c>
      <c r="C16" s="131" t="s">
        <v>205</v>
      </c>
      <c r="D16" s="5">
        <v>3</v>
      </c>
      <c r="E16" s="2"/>
      <c r="F16" s="2"/>
      <c r="G16" s="2"/>
      <c r="H16" s="2"/>
      <c r="I16" s="2"/>
      <c r="J16" s="7" t="s">
        <v>5</v>
      </c>
      <c r="K16" s="10" t="str">
        <f>IF(H19=1,G19,(IF(H20=1,G20,(IF(H21=1,G21,(IF(H22=1,G22,1.9)))))))</f>
        <v>Sol Gruendling</v>
      </c>
      <c r="L16" s="6">
        <v>4</v>
      </c>
      <c r="M16" s="2"/>
      <c r="N16" s="3" t="s">
        <v>3</v>
      </c>
      <c r="O16" s="18" t="str">
        <f>IF(L14=1,K14,(IF(L15=1,K15,(IF(L16=1,K16,(IF(L17=1,K17,1.13)))))))</f>
        <v>Jackson Dorian</v>
      </c>
      <c r="P16" s="16">
        <v>4</v>
      </c>
      <c r="Q16" s="19"/>
      <c r="R16" s="15"/>
      <c r="S16" s="15"/>
      <c r="T16" s="1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8.75">
      <c r="A17" s="9" t="s">
        <v>6</v>
      </c>
      <c r="B17" s="95">
        <v>25</v>
      </c>
      <c r="C17" s="131" t="s">
        <v>206</v>
      </c>
      <c r="D17" s="95">
        <v>4</v>
      </c>
      <c r="E17" s="2"/>
      <c r="F17" s="1" t="s">
        <v>29</v>
      </c>
      <c r="G17" s="2"/>
      <c r="H17" s="63" t="s">
        <v>262</v>
      </c>
      <c r="I17" s="2"/>
      <c r="J17" s="9" t="s">
        <v>6</v>
      </c>
      <c r="K17" s="59" t="str">
        <f>IF(H24=2,G24,(IF(H25=2,G25,(IF(H26=2,G26,(IF(H27=2,G27,2.1)))))))</f>
        <v>Jackson Dorian</v>
      </c>
      <c r="L17" s="27">
        <v>1</v>
      </c>
      <c r="M17" s="2"/>
      <c r="N17" s="91" t="s">
        <v>60</v>
      </c>
      <c r="O17" s="22" t="str">
        <f>IF(L19=2,K19,(IF(L20=2,K20,(IF(L21=2,K21,(IF(L22=2,K22,2.14)))))))</f>
        <v>Harley Walters</v>
      </c>
      <c r="P17" s="20">
        <v>2</v>
      </c>
      <c r="Q17" s="19"/>
      <c r="R17" s="1" t="s">
        <v>43</v>
      </c>
      <c r="S17" s="15"/>
      <c r="T17" s="63" t="s">
        <v>262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8.75">
      <c r="A18" s="1" t="s">
        <v>268</v>
      </c>
      <c r="B18" s="1"/>
      <c r="C18" s="1"/>
      <c r="D18" s="1">
        <v>3</v>
      </c>
      <c r="E18" s="1"/>
      <c r="F18" s="1" t="s">
        <v>269</v>
      </c>
      <c r="G18" s="1"/>
      <c r="H18" s="1">
        <v>9</v>
      </c>
      <c r="I18" s="1"/>
      <c r="J18" s="1" t="s">
        <v>289</v>
      </c>
      <c r="K18" s="36"/>
      <c r="L18" s="1">
        <v>14</v>
      </c>
      <c r="M18" s="1"/>
      <c r="N18" s="7" t="s">
        <v>5</v>
      </c>
      <c r="O18" s="22" t="str">
        <f>IF(L24=1,K24,(IF(L25=1,K25,(IF(L26=1,K26,(IF(L27=1,K27,1.15)))))))</f>
        <v>Isaak Brown</v>
      </c>
      <c r="P18" s="20">
        <v>1</v>
      </c>
      <c r="Q18" s="15"/>
      <c r="R18" s="63" t="s">
        <v>270</v>
      </c>
      <c r="S18" s="1"/>
      <c r="T18" s="1">
        <v>23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.75">
      <c r="A19" s="3" t="s">
        <v>3</v>
      </c>
      <c r="B19" s="94">
        <v>5</v>
      </c>
      <c r="C19" s="129" t="s">
        <v>188</v>
      </c>
      <c r="D19" s="94">
        <v>2</v>
      </c>
      <c r="E19" s="2"/>
      <c r="F19" s="3" t="s">
        <v>3</v>
      </c>
      <c r="G19" s="10" t="str">
        <f>IF(D9=3,C9,(IF(D10=3,C10,(IF(D11=3,C11,(IF(D12=3,C12,3.1)))))))</f>
        <v>Chez Bos</v>
      </c>
      <c r="H19" s="6">
        <v>2</v>
      </c>
      <c r="I19" s="2"/>
      <c r="J19" s="3" t="s">
        <v>3</v>
      </c>
      <c r="K19" s="18" t="str">
        <f>IF(D9=2,C9,(IF(D10=2,C10,(IF(D11=2,C11,(IF(D12=2,C12,2.1)))))))</f>
        <v>Woody Webster</v>
      </c>
      <c r="L19" s="94">
        <v>3</v>
      </c>
      <c r="M19" s="2"/>
      <c r="N19" s="9" t="s">
        <v>6</v>
      </c>
      <c r="O19" s="10" t="str">
        <f>K29</f>
        <v>Levi Woods</v>
      </c>
      <c r="P19" s="20">
        <v>3</v>
      </c>
      <c r="Q19" s="15"/>
      <c r="R19" s="3" t="s">
        <v>3</v>
      </c>
      <c r="S19" s="18" t="str">
        <f>IF(P16=1,O16,(IF(P17=1,O17,(IF(P18=1,O18,1.19)))))</f>
        <v>Isaak Brown</v>
      </c>
      <c r="T19" s="20">
        <v>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8.75">
      <c r="A20" s="91" t="s">
        <v>60</v>
      </c>
      <c r="B20" s="5">
        <v>12</v>
      </c>
      <c r="C20" s="133" t="s">
        <v>195</v>
      </c>
      <c r="D20" s="5">
        <v>3</v>
      </c>
      <c r="E20" s="2"/>
      <c r="F20" s="91" t="s">
        <v>60</v>
      </c>
      <c r="G20" s="10" t="str">
        <f>IF(D14=3,C14,(IF(D15=3,C15,(IF(D16=3,C16,(IF(D17=3,C17,3.2)))))))</f>
        <v>Jackson Gill</v>
      </c>
      <c r="H20" s="132">
        <v>3</v>
      </c>
      <c r="I20" s="2"/>
      <c r="J20" s="91" t="s">
        <v>60</v>
      </c>
      <c r="K20" s="22" t="str">
        <f>IF(D14=1,C14,(IF(D15=1,C15,(IF(D16=1,C16,(IF(D17=1,C17,1.2)))))))</f>
        <v>Harley Walters</v>
      </c>
      <c r="L20" s="5">
        <v>2</v>
      </c>
      <c r="M20" s="2"/>
      <c r="N20" s="15"/>
      <c r="O20" s="41"/>
      <c r="P20" s="15"/>
      <c r="Q20" s="15"/>
      <c r="R20" s="91" t="s">
        <v>60</v>
      </c>
      <c r="S20" s="22" t="str">
        <f>O23</f>
        <v>Manning Gregory</v>
      </c>
      <c r="T20" s="20">
        <v>3</v>
      </c>
      <c r="U20" s="1"/>
      <c r="V20" s="1"/>
      <c r="W20" s="1"/>
      <c r="X20" s="1"/>
      <c r="Y20" s="2"/>
      <c r="Z20" s="2"/>
      <c r="AA20" s="2"/>
      <c r="AB20" s="2"/>
      <c r="AC20" s="2"/>
      <c r="AD20" s="2"/>
      <c r="AE20" s="2"/>
    </row>
    <row r="21" spans="1:31" ht="18.75">
      <c r="A21" s="7" t="s">
        <v>5</v>
      </c>
      <c r="B21" s="5">
        <v>21</v>
      </c>
      <c r="C21" s="131" t="s">
        <v>203</v>
      </c>
      <c r="D21" s="5">
        <v>1</v>
      </c>
      <c r="E21" s="2"/>
      <c r="F21" s="7" t="s">
        <v>5</v>
      </c>
      <c r="G21" s="10" t="str">
        <f>IF(D19=4,C19,(IF(D20=4,C20,(IF(D21=4,C21,(IF(D22=4,C22,4.3)))))))</f>
        <v>Charlie Bennetts-Chescher</v>
      </c>
      <c r="H21" s="6">
        <v>4</v>
      </c>
      <c r="I21" s="2"/>
      <c r="J21" s="7" t="s">
        <v>5</v>
      </c>
      <c r="K21" s="22" t="str">
        <f>IF(D19=1,C19,(IF(D20=1,C20,(IF(D21=1,C21,(IF(D22=1,C22,1.3)))))))</f>
        <v>Willis Droomer</v>
      </c>
      <c r="L21" s="5">
        <v>1</v>
      </c>
      <c r="M21" s="2"/>
      <c r="N21" s="15"/>
      <c r="O21" s="41"/>
      <c r="P21" s="15"/>
      <c r="Q21" s="15"/>
      <c r="R21" s="7" t="s">
        <v>5</v>
      </c>
      <c r="S21" s="29" t="str">
        <f>O30</f>
        <v>Willis Droomer</v>
      </c>
      <c r="T21" s="23">
        <v>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.75">
      <c r="A22" s="9" t="s">
        <v>6</v>
      </c>
      <c r="B22" s="95">
        <v>28</v>
      </c>
      <c r="C22" s="134" t="s">
        <v>209</v>
      </c>
      <c r="D22" s="95">
        <v>4</v>
      </c>
      <c r="E22" s="2"/>
      <c r="F22" s="9" t="s">
        <v>6</v>
      </c>
      <c r="G22" s="10" t="str">
        <f>IF(D24=4,C24,(IF(D25=4,C25,(IF(D26=4,C26,(IF(D27=4,C27,4.4)))))))</f>
        <v>Sol Gruendling</v>
      </c>
      <c r="H22" s="27">
        <v>1</v>
      </c>
      <c r="I22" s="2"/>
      <c r="J22" s="9" t="s">
        <v>6</v>
      </c>
      <c r="K22" s="135" t="str">
        <f>IF(H19=2,G19,(IF(H20=2,G20,(IF(H21=2,G21,(IF(H22=2,G22,2.9)))))))</f>
        <v>Chez Bos</v>
      </c>
      <c r="L22" s="95">
        <v>4</v>
      </c>
      <c r="M22" s="2"/>
      <c r="N22" s="1" t="s">
        <v>295</v>
      </c>
      <c r="O22" s="36" t="s">
        <v>9</v>
      </c>
      <c r="P22" s="1">
        <v>20</v>
      </c>
      <c r="Q22" s="19"/>
      <c r="R22" s="9" t="s">
        <v>6</v>
      </c>
      <c r="S22" s="136"/>
      <c r="T22" s="20"/>
      <c r="U22" s="2"/>
      <c r="V22" s="2"/>
      <c r="W22" s="2"/>
      <c r="X22" s="2"/>
      <c r="Y22" s="2"/>
      <c r="Z22" s="100"/>
      <c r="AA22" s="100"/>
      <c r="AB22" s="100"/>
      <c r="AC22" s="100"/>
      <c r="AD22" s="2"/>
      <c r="AE22" s="2"/>
    </row>
    <row r="23" spans="1:31" ht="18.75">
      <c r="A23" s="1" t="s">
        <v>271</v>
      </c>
      <c r="B23" s="1"/>
      <c r="C23" s="1"/>
      <c r="D23" s="1">
        <v>4</v>
      </c>
      <c r="E23" s="1"/>
      <c r="F23" s="1" t="s">
        <v>272</v>
      </c>
      <c r="G23" s="1"/>
      <c r="H23" s="1">
        <v>10</v>
      </c>
      <c r="I23" s="1"/>
      <c r="J23" s="1" t="s">
        <v>290</v>
      </c>
      <c r="K23" s="1"/>
      <c r="L23" s="1">
        <v>15</v>
      </c>
      <c r="M23" s="1"/>
      <c r="N23" s="3" t="s">
        <v>3</v>
      </c>
      <c r="O23" s="139" t="str">
        <f>K34</f>
        <v>Manning Gregory</v>
      </c>
      <c r="P23" s="16">
        <v>2</v>
      </c>
      <c r="Q23" s="19"/>
      <c r="R23" s="15"/>
      <c r="S23" s="15"/>
      <c r="T23" s="15"/>
      <c r="U23" s="2"/>
      <c r="V23" s="2"/>
      <c r="W23" s="2" t="s">
        <v>384</v>
      </c>
      <c r="X23" s="2"/>
      <c r="Y23" s="2"/>
      <c r="Z23" s="2"/>
      <c r="AA23" s="2"/>
      <c r="AB23" s="2"/>
      <c r="AC23" s="2"/>
      <c r="AD23" s="2"/>
      <c r="AE23" s="2"/>
    </row>
    <row r="24" spans="1:31" ht="18.75">
      <c r="A24" s="3" t="s">
        <v>3</v>
      </c>
      <c r="B24" s="94">
        <v>4</v>
      </c>
      <c r="C24" s="129" t="s">
        <v>187</v>
      </c>
      <c r="D24" s="94">
        <v>1</v>
      </c>
      <c r="E24" s="2"/>
      <c r="F24" s="3" t="s">
        <v>3</v>
      </c>
      <c r="G24" s="10" t="str">
        <f>IF(D9=4,C9,(IF(D10=4,C10,(IF(D11=4,C11,(IF(D12=4,C12,4.1)))))))</f>
        <v>Brodie Burton</v>
      </c>
      <c r="H24" s="94">
        <v>1</v>
      </c>
      <c r="I24" s="2"/>
      <c r="J24" s="3" t="s">
        <v>3</v>
      </c>
      <c r="K24" s="18" t="str">
        <f>IF(D19=2,C19,(IF(D20=2,C20,(IF(D21=2,C21,(IF(D22=2,C22,2.3)))))))</f>
        <v>Isaak Brown</v>
      </c>
      <c r="L24" s="94">
        <v>1</v>
      </c>
      <c r="M24" s="2"/>
      <c r="N24" s="91" t="s">
        <v>60</v>
      </c>
      <c r="O24" s="18" t="str">
        <f>IF(L14=2,K14,(IF(L15=2,K15,(IF(L16=2,K16,(IF(L17=2,K17,2.13)))))))</f>
        <v>Mateus Bersot </v>
      </c>
      <c r="P24" s="20">
        <v>1</v>
      </c>
      <c r="Q24" s="19"/>
      <c r="R24" s="15"/>
      <c r="S24" s="15"/>
      <c r="T24" s="15"/>
      <c r="U24" s="2"/>
      <c r="V24" s="137" t="s">
        <v>12</v>
      </c>
      <c r="W24" s="2"/>
      <c r="X24" s="63" t="s">
        <v>262</v>
      </c>
      <c r="Y24" s="2"/>
      <c r="Z24" s="2"/>
      <c r="AA24" s="2"/>
      <c r="AB24" s="2"/>
      <c r="AC24" s="2"/>
      <c r="AD24" s="2"/>
      <c r="AE24" s="2"/>
    </row>
    <row r="25" spans="1:31" ht="18.75">
      <c r="A25" s="91" t="s">
        <v>60</v>
      </c>
      <c r="B25" s="5">
        <v>13</v>
      </c>
      <c r="C25" s="131" t="s">
        <v>196</v>
      </c>
      <c r="D25" s="5">
        <v>4</v>
      </c>
      <c r="E25" s="2"/>
      <c r="F25" s="91" t="s">
        <v>60</v>
      </c>
      <c r="G25" s="10" t="str">
        <f>IF(D14=4,C14,(IF(D15=4,C15,(IF(D16=4,C16,(IF(D17=4,C17,4.2)))))))</f>
        <v>Maz Sheehan</v>
      </c>
      <c r="H25" s="5">
        <v>4</v>
      </c>
      <c r="I25" s="2"/>
      <c r="J25" s="91" t="s">
        <v>60</v>
      </c>
      <c r="K25" s="22" t="str">
        <f>IF(D24=1,C24,(IF(D25=1,C25,(IF(D26=1,C26,(IF(D27=1,C27,1.4)))))))</f>
        <v>Jarvie Robson</v>
      </c>
      <c r="L25" s="5">
        <v>2</v>
      </c>
      <c r="M25" s="2"/>
      <c r="N25" s="7" t="s">
        <v>5</v>
      </c>
      <c r="O25" s="22" t="str">
        <f>IF(L39=1,K39,(IF(L40=1,K40,(IF(L41=1,K41,(IF(L42=1,K42,1.18)))))))</f>
        <v>Samuel Lowe</v>
      </c>
      <c r="P25" s="20">
        <v>4</v>
      </c>
      <c r="Q25" s="15"/>
      <c r="R25" s="15"/>
      <c r="S25" s="15"/>
      <c r="T25" s="15"/>
      <c r="U25" s="2"/>
      <c r="V25" s="2"/>
      <c r="X25" s="63">
        <v>25</v>
      </c>
      <c r="Y25" s="2"/>
      <c r="Z25" s="2"/>
      <c r="AA25" s="2"/>
      <c r="AB25" s="2"/>
      <c r="AC25" s="2"/>
      <c r="AD25" s="2"/>
      <c r="AE25" s="2"/>
    </row>
    <row r="26" spans="1:31" ht="18.75">
      <c r="A26" s="7" t="s">
        <v>5</v>
      </c>
      <c r="B26" s="5">
        <v>20</v>
      </c>
      <c r="C26" s="131" t="s">
        <v>202</v>
      </c>
      <c r="D26" s="5">
        <v>3</v>
      </c>
      <c r="E26" s="2"/>
      <c r="F26" s="7" t="s">
        <v>5</v>
      </c>
      <c r="G26" s="10" t="str">
        <f>IF(D19=3,C19,(IF(D20=3,C20,(IF(D21=3,C21,(IF(D22=3,C22,3.3)))))))</f>
        <v>Keenan Crisp</v>
      </c>
      <c r="H26" s="5">
        <v>3</v>
      </c>
      <c r="I26" s="2"/>
      <c r="J26" s="7" t="s">
        <v>5</v>
      </c>
      <c r="K26" s="22" t="str">
        <f>IF(D29=2,C29,(IF(D30=2,C30,(IF(D31=2,C31,(IF(D32=2,C32,2.5)))))))</f>
        <v>Jai Jackson</v>
      </c>
      <c r="L26" s="5">
        <v>4</v>
      </c>
      <c r="M26" s="2"/>
      <c r="N26" s="9" t="s">
        <v>6</v>
      </c>
      <c r="O26" s="22" t="str">
        <f>IF(L24=2,K24,(IF(L25=2,K25,(IF(L26=2,K26,(IF(L27=2,K27,2.15)))))))</f>
        <v>Jarvie Robson</v>
      </c>
      <c r="P26" s="20">
        <v>3</v>
      </c>
      <c r="Q26" s="15"/>
      <c r="R26" s="15"/>
      <c r="S26" s="15"/>
      <c r="T26" s="15"/>
      <c r="U26" s="2"/>
      <c r="V26" s="3" t="s">
        <v>3</v>
      </c>
      <c r="W26" s="10" t="str">
        <f>IF(T19=1,S19,(IF(T20=1,S20,(IF(T21=1,S21,(IF(T22=1,S22,1.23)))))))</f>
        <v>Willis Droomer</v>
      </c>
      <c r="X26" s="4">
        <v>1</v>
      </c>
      <c r="Y26" s="2"/>
      <c r="Z26" s="2"/>
      <c r="AA26" s="2"/>
      <c r="AB26" s="2"/>
      <c r="AC26" s="2"/>
      <c r="AD26" s="2"/>
      <c r="AE26" s="2"/>
    </row>
    <row r="27" spans="1:31" ht="18.75">
      <c r="A27" s="9" t="s">
        <v>6</v>
      </c>
      <c r="B27" s="95">
        <v>29</v>
      </c>
      <c r="C27" s="147" t="s">
        <v>210</v>
      </c>
      <c r="D27" s="95">
        <v>2</v>
      </c>
      <c r="E27" s="2"/>
      <c r="F27" s="9" t="s">
        <v>6</v>
      </c>
      <c r="G27" s="10" t="str">
        <f>IF(D24=3,C24,(IF(D25=3,C25,(IF(D26=3,C26,(IF(D27=3,C27,3.4)))))))</f>
        <v>Jackson Dorian</v>
      </c>
      <c r="H27" s="95">
        <v>2</v>
      </c>
      <c r="I27" s="2"/>
      <c r="J27" s="9" t="s">
        <v>6</v>
      </c>
      <c r="K27" s="60" t="str">
        <f>IF(H24=1,G24,(IF(H25=1,G25,(IF(H26=1,G26,(IF(H27=1,G27,1.1)))))))</f>
        <v>Brodie Burton</v>
      </c>
      <c r="L27" s="95">
        <v>3</v>
      </c>
      <c r="M27" s="2"/>
      <c r="N27" s="2"/>
      <c r="O27" s="11"/>
      <c r="P27" s="2"/>
      <c r="Q27" s="2"/>
      <c r="R27" s="2"/>
      <c r="S27" s="2"/>
      <c r="T27" s="2"/>
      <c r="U27" s="2"/>
      <c r="V27" s="91" t="s">
        <v>60</v>
      </c>
      <c r="W27" s="26" t="str">
        <f>IF(T19=2,S19,(IF(T20=2,S20,(IF(T21=2,S21,(IF(T22=2,S22,2.23)))))))</f>
        <v>Isaak Brown</v>
      </c>
      <c r="X27" s="6">
        <v>4</v>
      </c>
      <c r="Y27" s="2"/>
      <c r="Z27" s="100"/>
      <c r="AA27" s="100"/>
      <c r="AB27" s="100"/>
      <c r="AC27" s="100"/>
      <c r="AD27" s="2"/>
      <c r="AE27" s="2"/>
    </row>
    <row r="28" spans="1:31" ht="18.75">
      <c r="A28" s="1" t="s">
        <v>273</v>
      </c>
      <c r="B28" s="1"/>
      <c r="C28" s="1"/>
      <c r="D28" s="1">
        <v>5</v>
      </c>
      <c r="E28" s="1"/>
      <c r="F28" s="1" t="s">
        <v>274</v>
      </c>
      <c r="G28" s="1"/>
      <c r="H28" s="1">
        <v>11</v>
      </c>
      <c r="I28" s="1"/>
      <c r="J28" s="1" t="s">
        <v>291</v>
      </c>
      <c r="K28" s="1"/>
      <c r="L28" s="1">
        <v>16</v>
      </c>
      <c r="M28" s="1"/>
      <c r="N28" s="1"/>
      <c r="P28" s="15"/>
      <c r="Q28" s="15"/>
      <c r="R28" s="15"/>
      <c r="S28" s="15"/>
      <c r="T28" s="15"/>
      <c r="U28" s="1"/>
      <c r="V28" s="7" t="s">
        <v>5</v>
      </c>
      <c r="W28" s="26" t="str">
        <f>IF(T33=1,S33,(IF(T34=1,S34,(IF(T35=1,S35,(IF(T36=1,S36,1.24)))))))</f>
        <v>Dane Henry</v>
      </c>
      <c r="X28" s="27">
        <v>3</v>
      </c>
      <c r="Y28" s="2"/>
      <c r="Z28" s="2"/>
      <c r="AA28" s="2"/>
      <c r="AB28" s="2"/>
      <c r="AC28" s="2"/>
      <c r="AD28" s="2"/>
      <c r="AE28" s="2"/>
    </row>
    <row r="29" spans="1:31" ht="18.75">
      <c r="A29" s="3" t="s">
        <v>3</v>
      </c>
      <c r="B29" s="94">
        <v>3</v>
      </c>
      <c r="C29" s="129" t="s">
        <v>186</v>
      </c>
      <c r="D29" s="94">
        <v>1</v>
      </c>
      <c r="E29" s="2"/>
      <c r="F29" s="3" t="s">
        <v>3</v>
      </c>
      <c r="G29" s="10" t="str">
        <f>IF(D29=3,C29,(IF(D30=3,C30,(IF(D31=3,C31,(IF(D32=3,C32,3.5)))))))</f>
        <v>Scott Arderne</v>
      </c>
      <c r="H29" s="94">
        <v>1</v>
      </c>
      <c r="I29" s="2"/>
      <c r="J29" s="3" t="s">
        <v>3</v>
      </c>
      <c r="K29" s="18" t="str">
        <f>IF(D24=2,C24,(IF(D25=2,C25,(IF(D26=2,C26,(IF(D27=2,C27,2.4)))))))</f>
        <v>Levi Woods</v>
      </c>
      <c r="L29" s="94">
        <v>2</v>
      </c>
      <c r="M29" s="2"/>
      <c r="N29" s="1" t="s">
        <v>296</v>
      </c>
      <c r="O29" s="36" t="s">
        <v>9</v>
      </c>
      <c r="P29" s="1">
        <v>21</v>
      </c>
      <c r="Q29" s="14"/>
      <c r="R29" s="15"/>
      <c r="S29" s="15"/>
      <c r="T29" s="15"/>
      <c r="U29" s="2"/>
      <c r="V29" s="9" t="s">
        <v>6</v>
      </c>
      <c r="W29" s="10" t="str">
        <f>IF(T33=2,S33,(IF(T34=2,S34,(IF(T35=2,S35,(IF(T36=2,S36,2.24)))))))</f>
        <v>Mateus Bersot </v>
      </c>
      <c r="X29" s="5">
        <v>2</v>
      </c>
      <c r="Y29" s="2"/>
      <c r="Z29" s="2"/>
      <c r="AA29" s="2"/>
      <c r="AB29" s="2"/>
      <c r="AC29" s="2"/>
      <c r="AD29" s="2"/>
      <c r="AE29" s="2"/>
    </row>
    <row r="30" spans="1:31" ht="18.75">
      <c r="A30" s="91" t="s">
        <v>60</v>
      </c>
      <c r="B30" s="5">
        <v>14</v>
      </c>
      <c r="C30" s="131" t="s">
        <v>197</v>
      </c>
      <c r="D30" s="5">
        <v>2</v>
      </c>
      <c r="E30" s="2"/>
      <c r="F30" s="91" t="s">
        <v>60</v>
      </c>
      <c r="G30" s="10" t="str">
        <f>IF(D34=3,C34,(IF(D35=3,C35,(IF(D36=3,C36,(IF(D37=3,C37,3.6)))))))</f>
        <v>Jordon Charueski</v>
      </c>
      <c r="H30" s="5">
        <v>4</v>
      </c>
      <c r="I30" s="2"/>
      <c r="J30" s="91" t="s">
        <v>60</v>
      </c>
      <c r="K30" s="138" t="str">
        <f>IF(D29=1,C29,(IF(D30=1,C30,(IF(D31=1,C31,(IF(D32=1,C32,1.5)))))))</f>
        <v>Jai Robson</v>
      </c>
      <c r="L30" s="5">
        <v>3</v>
      </c>
      <c r="M30" s="2"/>
      <c r="N30" s="3" t="s">
        <v>3</v>
      </c>
      <c r="O30" s="22" t="str">
        <f>IF(L19=1,K19,(IF(L20=1,K20,(IF(L21=1,K21,(IF(L22=1,K22,1.14)))))))</f>
        <v>Willis Droomer</v>
      </c>
      <c r="P30" s="16">
        <v>2</v>
      </c>
      <c r="Q30" s="19"/>
      <c r="R30" s="15"/>
      <c r="S30" s="15"/>
      <c r="T30" s="15"/>
      <c r="U30" s="8"/>
      <c r="V30" s="19"/>
      <c r="W30" s="28"/>
      <c r="X30" s="8"/>
      <c r="Y30" s="2"/>
      <c r="Z30" s="2"/>
      <c r="AA30" s="2"/>
      <c r="AB30" s="2"/>
      <c r="AC30" s="2"/>
      <c r="AD30" s="2"/>
      <c r="AE30" s="2"/>
    </row>
    <row r="31" spans="1:31" ht="18.75">
      <c r="A31" s="7" t="s">
        <v>5</v>
      </c>
      <c r="B31" s="5">
        <v>19</v>
      </c>
      <c r="C31" s="131" t="s">
        <v>201</v>
      </c>
      <c r="D31" s="5">
        <v>3</v>
      </c>
      <c r="E31" s="2"/>
      <c r="F31" s="7" t="s">
        <v>5</v>
      </c>
      <c r="G31" s="10" t="str">
        <f>IF(D40=4,C40,(IF(D41=4,C41,(IF(D42=4,C42,(IF(D43=4,C43,4.7)))))))</f>
        <v>Tommy Hinwood</v>
      </c>
      <c r="H31" s="5">
        <v>2</v>
      </c>
      <c r="I31" s="2"/>
      <c r="J31" s="7" t="s">
        <v>5</v>
      </c>
      <c r="K31" s="22" t="str">
        <f>IF(D34=1,C34,(IF(D35=1,C35,(IF(D36=1,C36,(IF(D37=1,C37,1.6)))))))</f>
        <v>Dane Henry</v>
      </c>
      <c r="L31" s="5">
        <v>1</v>
      </c>
      <c r="M31" s="2"/>
      <c r="N31" s="91" t="s">
        <v>60</v>
      </c>
      <c r="O31" s="22" t="str">
        <f>IF(L34=2,K34,(IF(L35=2,K35,(IF(L36=2,K36,(IF(L37=2,K37,2.17)))))))</f>
        <v>Harry O'Brien</v>
      </c>
      <c r="P31" s="20">
        <v>3</v>
      </c>
      <c r="Q31" s="19"/>
      <c r="R31" s="1"/>
      <c r="S31" s="15"/>
      <c r="T31" s="1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>
      <c r="A32" s="9" t="s">
        <v>6</v>
      </c>
      <c r="B32" s="95">
        <v>30</v>
      </c>
      <c r="C32" s="147" t="s">
        <v>375</v>
      </c>
      <c r="D32" s="95">
        <v>4</v>
      </c>
      <c r="E32" s="2"/>
      <c r="F32" s="9" t="s">
        <v>6</v>
      </c>
      <c r="G32" s="10" t="str">
        <f>IF(D45=4,C45,(IF(D46=4,C46,(IF(D47=4,C47,(IF(D48=4,C48,4.8)))))))</f>
        <v>Kaimana Cairns</v>
      </c>
      <c r="H32" s="95">
        <v>4</v>
      </c>
      <c r="I32" s="2"/>
      <c r="J32" s="9" t="s">
        <v>6</v>
      </c>
      <c r="K32" s="25" t="str">
        <f>IF(H29=2,G29,(IF(H30=2,G30,(IF(H31=2,G31,(IF(H32=2,G32,2.11)))))))</f>
        <v>Tommy Hinwood</v>
      </c>
      <c r="L32" s="95">
        <v>4</v>
      </c>
      <c r="M32" s="2"/>
      <c r="N32" s="7" t="s">
        <v>5</v>
      </c>
      <c r="O32" s="18" t="str">
        <f>IF(L29=1,K29,(IF(L30=1,K30,(IF(L31=1,K31,(IF(L32=1,K32,1.16)))))))</f>
        <v>Dane Henry</v>
      </c>
      <c r="P32" s="20">
        <v>1</v>
      </c>
      <c r="Q32" s="15"/>
      <c r="R32" s="1" t="s">
        <v>10</v>
      </c>
      <c r="S32" s="1"/>
      <c r="T32" s="1">
        <v>24</v>
      </c>
      <c r="U32" s="2"/>
      <c r="V32" s="2"/>
      <c r="W32" s="2"/>
      <c r="X32" s="2"/>
      <c r="Y32" s="2"/>
      <c r="Z32" s="100"/>
      <c r="AA32" s="100"/>
      <c r="AB32" s="100"/>
      <c r="AC32" s="100"/>
      <c r="AD32" s="2"/>
      <c r="AE32" s="2"/>
    </row>
    <row r="33" spans="1:31" ht="18.75">
      <c r="A33" s="1" t="s">
        <v>275</v>
      </c>
      <c r="B33" s="1"/>
      <c r="C33" s="1"/>
      <c r="D33" s="1">
        <v>6</v>
      </c>
      <c r="E33" s="1"/>
      <c r="F33" s="211" t="s">
        <v>278</v>
      </c>
      <c r="G33" s="80" t="str">
        <f>C38</f>
        <v>Sunny Kama</v>
      </c>
      <c r="H33" s="5">
        <v>3</v>
      </c>
      <c r="I33" s="1"/>
      <c r="J33" s="1" t="s">
        <v>292</v>
      </c>
      <c r="K33" s="36"/>
      <c r="L33" s="1">
        <v>17</v>
      </c>
      <c r="M33" s="1"/>
      <c r="N33" s="9" t="s">
        <v>6</v>
      </c>
      <c r="O33" s="10" t="str">
        <f>K39</f>
        <v>Koby Jackson</v>
      </c>
      <c r="P33" s="20">
        <v>4</v>
      </c>
      <c r="Q33" s="15"/>
      <c r="R33" s="3" t="s">
        <v>3</v>
      </c>
      <c r="S33" s="18" t="str">
        <f>O32</f>
        <v>Dane Henry</v>
      </c>
      <c r="T33" s="20">
        <v>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.75">
      <c r="A34" s="3" t="s">
        <v>3</v>
      </c>
      <c r="B34" s="94">
        <v>6</v>
      </c>
      <c r="C34" s="129" t="s">
        <v>189</v>
      </c>
      <c r="D34" s="94">
        <v>2</v>
      </c>
      <c r="E34" s="2"/>
      <c r="I34" s="2"/>
      <c r="J34" s="3" t="s">
        <v>3</v>
      </c>
      <c r="K34" s="18" t="str">
        <f>IF(D34=2,C34,(IF(D35=2,C35,(IF(D36=2,C36,(IF(D37=2,C37,2.6)))))))</f>
        <v>Manning Gregory</v>
      </c>
      <c r="L34" s="94">
        <v>1</v>
      </c>
      <c r="M34" s="2"/>
      <c r="N34" s="15"/>
      <c r="O34" s="15"/>
      <c r="P34" s="15"/>
      <c r="Q34" s="15"/>
      <c r="R34" s="91" t="s">
        <v>60</v>
      </c>
      <c r="S34" s="22" t="str">
        <f>O24</f>
        <v>Mateus Bersot </v>
      </c>
      <c r="T34" s="20">
        <v>2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.75">
      <c r="A35" s="91" t="s">
        <v>60</v>
      </c>
      <c r="B35" s="5">
        <v>11</v>
      </c>
      <c r="C35" s="131" t="s">
        <v>194</v>
      </c>
      <c r="D35" s="5">
        <v>1</v>
      </c>
      <c r="E35" s="2"/>
      <c r="F35" s="1" t="s">
        <v>276</v>
      </c>
      <c r="G35" s="1"/>
      <c r="H35" s="1">
        <v>12</v>
      </c>
      <c r="I35" s="2"/>
      <c r="J35" s="91" t="s">
        <v>60</v>
      </c>
      <c r="K35" s="22" t="str">
        <f>IF(D40=1,C40,(IF(D41=1,C41,(IF(D42=1,C42,(IF(D43=1,C43,1.7)))))))</f>
        <v>Joey Gilbert</v>
      </c>
      <c r="L35" s="5">
        <v>4</v>
      </c>
      <c r="M35" s="2"/>
      <c r="N35" s="15"/>
      <c r="O35" s="15"/>
      <c r="P35" s="15"/>
      <c r="Q35" s="15"/>
      <c r="R35" s="7" t="s">
        <v>5</v>
      </c>
      <c r="S35" s="29" t="str">
        <f>O17</f>
        <v>Harley Walters</v>
      </c>
      <c r="T35" s="23">
        <v>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.75">
      <c r="A36" s="7" t="s">
        <v>5</v>
      </c>
      <c r="B36" s="5">
        <v>22</v>
      </c>
      <c r="C36" s="131" t="s">
        <v>315</v>
      </c>
      <c r="D36" s="5">
        <v>3</v>
      </c>
      <c r="E36" s="2"/>
      <c r="F36" s="3" t="s">
        <v>3</v>
      </c>
      <c r="G36" s="10" t="str">
        <f>IF(D29=4,C29,(IF(D30=4,C30,(IF(D31=4,C31,(IF(D32=4,C32,4.5)))))))</f>
        <v>Bohdi Brooks</v>
      </c>
      <c r="H36" s="94">
        <v>3</v>
      </c>
      <c r="I36" s="2"/>
      <c r="J36" s="7" t="s">
        <v>5</v>
      </c>
      <c r="K36" s="22" t="str">
        <f>IF(D45=2,C45,(IF(D46=2,C46,(IF(D47=2,C47,(IF(D48=2,C48,2.8)))))))</f>
        <v>Harry O'Brien</v>
      </c>
      <c r="L36" s="5">
        <v>2</v>
      </c>
      <c r="M36" s="2"/>
      <c r="N36" s="83"/>
      <c r="O36" s="83"/>
      <c r="P36" s="83"/>
      <c r="Q36" s="19"/>
      <c r="R36" s="9" t="s">
        <v>6</v>
      </c>
      <c r="S36" s="136"/>
      <c r="T36" s="2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.75">
      <c r="A37" s="9" t="s">
        <v>6</v>
      </c>
      <c r="B37" s="95">
        <v>27</v>
      </c>
      <c r="C37" s="131" t="s">
        <v>208</v>
      </c>
      <c r="D37" s="95">
        <v>4</v>
      </c>
      <c r="E37" s="2"/>
      <c r="F37" s="91" t="s">
        <v>60</v>
      </c>
      <c r="G37" s="10" t="str">
        <f>IF(D34=4,C34,(IF(D35=4,C35,(IF(D36=4,C36,(IF(D37=4,C37,4.6)))))))</f>
        <v>Hugo Spindler</v>
      </c>
      <c r="H37" s="5">
        <v>1</v>
      </c>
      <c r="I37" s="2"/>
      <c r="J37" s="9" t="s">
        <v>6</v>
      </c>
      <c r="K37" s="25" t="str">
        <f>IF(H36=1,G36,(IF(H37=1,G37,(IF(H38=1,G38,(IF(H39=1,G39,1.12)))))))</f>
        <v>Hugo Spindler</v>
      </c>
      <c r="L37" s="95">
        <v>3</v>
      </c>
      <c r="M37" s="2"/>
      <c r="N37" s="83"/>
      <c r="O37" s="85"/>
      <c r="P37" s="84"/>
      <c r="Q37" s="19"/>
      <c r="R37" s="15"/>
      <c r="S37" s="15"/>
      <c r="T37" s="15"/>
      <c r="U37" s="2"/>
      <c r="V37" s="2"/>
      <c r="W37" s="2"/>
      <c r="X37" s="2"/>
      <c r="Y37" s="2"/>
      <c r="Z37" s="100"/>
      <c r="AA37" s="100"/>
      <c r="AB37" s="100"/>
      <c r="AC37" s="100"/>
      <c r="AD37" s="2"/>
      <c r="AE37" s="2"/>
    </row>
    <row r="38" spans="1:31" ht="18.75">
      <c r="A38" s="211" t="s">
        <v>278</v>
      </c>
      <c r="B38" s="69"/>
      <c r="C38" s="210" t="s">
        <v>368</v>
      </c>
      <c r="D38" s="69">
        <v>5</v>
      </c>
      <c r="E38" s="1"/>
      <c r="F38" s="7" t="s">
        <v>5</v>
      </c>
      <c r="G38" s="10" t="str">
        <f>IF(D40=3,C40,(IF(D41=3,C41,(IF(D42=3,C42,(IF(D43=3,C43,3.7)))))))</f>
        <v>Hunter Winkler</v>
      </c>
      <c r="H38" s="5">
        <v>2</v>
      </c>
      <c r="I38" s="1"/>
      <c r="J38" s="1" t="s">
        <v>293</v>
      </c>
      <c r="K38" s="36"/>
      <c r="L38" s="1">
        <v>18</v>
      </c>
      <c r="M38" s="1"/>
      <c r="N38" s="65"/>
      <c r="O38" s="85"/>
      <c r="P38" s="84"/>
      <c r="Q38" s="19"/>
      <c r="R38" s="15"/>
      <c r="S38" s="15"/>
      <c r="T38" s="1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.75">
      <c r="A39" s="1" t="s">
        <v>33</v>
      </c>
      <c r="B39" s="1"/>
      <c r="C39" s="1"/>
      <c r="D39" s="1">
        <v>7</v>
      </c>
      <c r="E39" s="2"/>
      <c r="F39" s="9" t="s">
        <v>6</v>
      </c>
      <c r="G39" s="10" t="str">
        <f>IF(D45=3,C45,(IF(D46=3,C46,(IF(D47=3,C47,(IF(D48=3,C48,3.8)))))))</f>
        <v>Elvis Ramsay</v>
      </c>
      <c r="H39" s="95">
        <v>4</v>
      </c>
      <c r="I39" s="2"/>
      <c r="J39" s="3" t="s">
        <v>3</v>
      </c>
      <c r="K39" s="18" t="str">
        <f>IF(D40=2,C40,(IF(D41=2,C41,(IF(D42=2,C42,(IF(D43=2,C43,2.7)))))))</f>
        <v>Koby Jackson</v>
      </c>
      <c r="L39" s="94">
        <v>2</v>
      </c>
      <c r="M39" s="2"/>
      <c r="N39" s="65"/>
      <c r="O39" s="85"/>
      <c r="P39" s="84"/>
      <c r="Q39" s="15"/>
      <c r="R39" s="15"/>
      <c r="S39" s="15"/>
      <c r="T39" s="1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.75">
      <c r="A40" s="3" t="s">
        <v>3</v>
      </c>
      <c r="B40" s="94">
        <v>7</v>
      </c>
      <c r="C40" s="129" t="s">
        <v>190</v>
      </c>
      <c r="D40" s="94">
        <v>3</v>
      </c>
      <c r="E40" s="2"/>
      <c r="F40" s="72"/>
      <c r="G40" s="1"/>
      <c r="H40" s="2"/>
      <c r="I40" s="2"/>
      <c r="J40" s="91" t="s">
        <v>60</v>
      </c>
      <c r="K40" s="22" t="str">
        <f>IF(D45=1,C45,(IF(D46=1,C46,(IF(D47=1,C47,(IF(D48=1,C48,1.8)))))))</f>
        <v>Samuel Lowe</v>
      </c>
      <c r="L40" s="5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.75">
      <c r="A41" s="91" t="s">
        <v>60</v>
      </c>
      <c r="B41" s="5">
        <v>10</v>
      </c>
      <c r="C41" s="131" t="s">
        <v>193</v>
      </c>
      <c r="D41" s="5">
        <v>2</v>
      </c>
      <c r="E41" s="2"/>
      <c r="F41" s="72"/>
      <c r="G41" s="75"/>
      <c r="H41" s="2"/>
      <c r="I41" s="2"/>
      <c r="J41" s="7" t="s">
        <v>5</v>
      </c>
      <c r="K41" s="22" t="str">
        <f>IF(H29=1,G29,(IF(H30=1,G30,(IF(H31=1,G31,(IF(H32=1,G32,1.11)))))))</f>
        <v>Scott Arderne</v>
      </c>
      <c r="L41" s="5">
        <v>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.75">
      <c r="A42" s="7" t="s">
        <v>5</v>
      </c>
      <c r="B42" s="5">
        <v>23</v>
      </c>
      <c r="C42" s="131" t="s">
        <v>204</v>
      </c>
      <c r="D42" s="5">
        <v>1</v>
      </c>
      <c r="E42" s="2"/>
      <c r="F42" s="72"/>
      <c r="G42" s="75"/>
      <c r="H42" s="2"/>
      <c r="I42" s="2"/>
      <c r="J42" s="9" t="s">
        <v>6</v>
      </c>
      <c r="K42" s="25" t="str">
        <f>IF(H36=2,G36,(IF(H37=2,G37,(IF(H38=2,G38,(IF(H39=2,G39,2.12)))))))</f>
        <v>Hunter Winkler</v>
      </c>
      <c r="L42" s="95">
        <v>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00"/>
      <c r="AA42" s="100"/>
      <c r="AB42" s="100"/>
      <c r="AC42" s="100"/>
      <c r="AD42" s="2"/>
      <c r="AE42" s="2"/>
    </row>
    <row r="43" spans="1:31" ht="18.75">
      <c r="A43" s="9" t="s">
        <v>6</v>
      </c>
      <c r="B43" s="95">
        <v>26</v>
      </c>
      <c r="C43" s="131" t="s">
        <v>207</v>
      </c>
      <c r="D43" s="95">
        <v>4</v>
      </c>
      <c r="E43" s="1"/>
      <c r="F43" s="72"/>
      <c r="G43" s="7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  <c r="AA43" s="2"/>
      <c r="AB43" s="2"/>
      <c r="AC43" s="2"/>
      <c r="AD43" s="2"/>
      <c r="AE43" s="2"/>
    </row>
    <row r="44" spans="1:31" ht="18.75">
      <c r="A44" s="1" t="s">
        <v>34</v>
      </c>
      <c r="B44" s="1"/>
      <c r="C44" s="1"/>
      <c r="D44" s="1">
        <v>8</v>
      </c>
      <c r="E44" s="2"/>
      <c r="F44" s="72"/>
      <c r="G44" s="7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8.75">
      <c r="A45" s="3" t="s">
        <v>3</v>
      </c>
      <c r="B45" s="94">
        <v>2</v>
      </c>
      <c r="C45" s="129" t="s">
        <v>185</v>
      </c>
      <c r="D45" s="94">
        <v>2</v>
      </c>
      <c r="E45" s="2"/>
      <c r="F45" s="72"/>
      <c r="G45" s="7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8.75">
      <c r="A46" s="91" t="s">
        <v>60</v>
      </c>
      <c r="B46" s="5">
        <v>15</v>
      </c>
      <c r="C46" s="131" t="s">
        <v>198</v>
      </c>
      <c r="D46" s="5">
        <v>1</v>
      </c>
      <c r="E46" s="2"/>
      <c r="F46" s="72"/>
      <c r="G46" s="7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8.75">
      <c r="A47" s="7" t="s">
        <v>5</v>
      </c>
      <c r="B47" s="5">
        <v>18</v>
      </c>
      <c r="C47" s="131" t="s">
        <v>314</v>
      </c>
      <c r="D47" s="5">
        <v>4</v>
      </c>
      <c r="E47" s="2"/>
      <c r="F47" s="72"/>
      <c r="G47" s="7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8.75">
      <c r="A48" s="9" t="s">
        <v>6</v>
      </c>
      <c r="B48" s="95">
        <v>31</v>
      </c>
      <c r="C48" s="147" t="s">
        <v>316</v>
      </c>
      <c r="D48" s="95">
        <v>3</v>
      </c>
      <c r="E48" s="2"/>
      <c r="F48" s="72"/>
      <c r="G48" s="7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5:31" ht="18.75">
      <c r="E49" s="2"/>
      <c r="F49" s="72"/>
      <c r="G49" s="7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8.75">
      <c r="A50" s="2"/>
      <c r="B50" s="2"/>
      <c r="C50" s="2"/>
      <c r="D50" s="2"/>
      <c r="E50" s="2"/>
      <c r="F50" s="72"/>
      <c r="G50" s="7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8.75">
      <c r="A51" s="2"/>
      <c r="B51" s="2"/>
      <c r="C51" s="2"/>
      <c r="D51" s="2"/>
      <c r="E51" s="2"/>
      <c r="F51" s="72"/>
      <c r="G51" s="7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8.75">
      <c r="A52" s="2"/>
      <c r="B52" s="2"/>
      <c r="C52" s="2"/>
      <c r="D52" s="2"/>
      <c r="E52" s="2"/>
      <c r="F52" s="72"/>
      <c r="G52" s="7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8.75">
      <c r="A53" s="2"/>
      <c r="B53" s="2"/>
      <c r="C53" s="2"/>
      <c r="D53" s="2"/>
      <c r="E53" s="2"/>
      <c r="F53" s="72"/>
      <c r="G53" s="7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.75">
      <c r="A54" s="2"/>
      <c r="B54" s="2"/>
      <c r="C54" s="2"/>
      <c r="D54" s="2"/>
      <c r="E54" s="2"/>
      <c r="F54" s="72"/>
      <c r="G54" s="7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8.75">
      <c r="A55" s="2"/>
      <c r="B55" s="2"/>
      <c r="C55" s="2"/>
      <c r="D55" s="2"/>
      <c r="E55" s="2"/>
      <c r="F55" s="72"/>
      <c r="G55" s="7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A56" s="2"/>
      <c r="B56" s="2"/>
      <c r="C56" s="2"/>
      <c r="D56" s="2"/>
      <c r="E56" s="2"/>
      <c r="F56" s="72"/>
      <c r="G56" s="7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A57" s="2"/>
      <c r="B57" s="2"/>
      <c r="C57" s="2"/>
      <c r="D57" s="2"/>
      <c r="E57" s="2"/>
      <c r="F57" s="72"/>
      <c r="G57" s="7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6:7" ht="15.75">
      <c r="F58" s="72"/>
      <c r="G58" s="72"/>
    </row>
    <row r="59" spans="6:7" ht="15.75">
      <c r="F59" s="72"/>
      <c r="G59" s="79"/>
    </row>
    <row r="60" spans="6:7" ht="15.75">
      <c r="F60" s="72"/>
      <c r="G60" s="75"/>
    </row>
    <row r="61" spans="6:7" ht="15.75">
      <c r="F61" s="72"/>
      <c r="G61" s="75"/>
    </row>
    <row r="62" spans="6:7" ht="15.75">
      <c r="F62" s="72"/>
      <c r="G62" s="75"/>
    </row>
    <row r="63" spans="6:7" ht="15.75">
      <c r="F63" s="72"/>
      <c r="G63" s="75"/>
    </row>
    <row r="64" spans="6:7" ht="15.75">
      <c r="F64" s="72"/>
      <c r="G64" s="75"/>
    </row>
    <row r="65" spans="6:7" ht="15.75">
      <c r="F65" s="72"/>
      <c r="G65" s="75"/>
    </row>
    <row r="66" spans="1:23" ht="18.75">
      <c r="A66" s="86"/>
      <c r="B66" s="86"/>
      <c r="C66" s="86"/>
      <c r="D66" s="86"/>
      <c r="E66" s="127"/>
      <c r="F66" s="72"/>
      <c r="G66" s="75"/>
      <c r="H66" s="128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2"/>
    </row>
    <row r="67" spans="1:23" ht="18.75">
      <c r="A67" s="86"/>
      <c r="B67" s="86"/>
      <c r="C67" s="86"/>
      <c r="D67" s="86"/>
      <c r="E67" s="127"/>
      <c r="F67" s="72"/>
      <c r="G67" s="75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2"/>
    </row>
    <row r="68" spans="1:22" ht="15.75">
      <c r="A68" s="72"/>
      <c r="B68" s="72"/>
      <c r="C68" s="72"/>
      <c r="D68" s="72"/>
      <c r="E68" s="75"/>
      <c r="F68" s="72"/>
      <c r="G68" s="75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ht="15.75">
      <c r="A69" s="72"/>
      <c r="B69" s="72"/>
      <c r="C69" s="72"/>
      <c r="D69" s="72"/>
      <c r="E69" s="75"/>
      <c r="F69" s="72"/>
      <c r="G69" s="75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ht="15.75">
      <c r="A70" s="72"/>
      <c r="B70" s="72"/>
      <c r="C70" s="72"/>
      <c r="D70" s="72"/>
      <c r="E70" s="75"/>
      <c r="F70" s="72"/>
      <c r="G70" s="75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ht="15.75">
      <c r="A71" s="72"/>
      <c r="B71" s="72"/>
      <c r="C71" s="72"/>
      <c r="D71" s="72"/>
      <c r="E71" s="75"/>
      <c r="F71" s="75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ht="15.75">
      <c r="A72" s="72"/>
      <c r="B72" s="72"/>
      <c r="C72" s="72"/>
      <c r="D72" s="72"/>
      <c r="E72" s="75"/>
      <c r="F72" s="75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ht="15.75">
      <c r="A73" s="72"/>
      <c r="B73" s="72"/>
      <c r="C73" s="72"/>
      <c r="D73" s="72"/>
      <c r="E73" s="75"/>
      <c r="F73" s="75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ht="15.75">
      <c r="A74" s="72"/>
      <c r="B74" s="72"/>
      <c r="C74" s="72"/>
      <c r="D74" s="72"/>
      <c r="E74" s="75"/>
      <c r="F74" s="75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ht="15.75">
      <c r="A75" s="72"/>
      <c r="B75" s="72"/>
      <c r="C75" s="72"/>
      <c r="D75" s="72"/>
      <c r="E75" s="75"/>
      <c r="F75" s="75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ht="15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ht="15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ht="15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ht="15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ht="15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ht="15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ht="15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ht="15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ht="15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ht="15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ht="15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ht="15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ht="15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ht="15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ht="15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ht="15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ht="15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ht="15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ht="15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ht="15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ht="15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ht="15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ht="15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ht="15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ht="15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ht="15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ht="15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ht="15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2" ht="15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spans="1:22" ht="15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ht="15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</sheetData>
  <sheetProtection/>
  <printOptions/>
  <pageMargins left="0.25" right="0.25" top="0.75" bottom="0.75" header="0.3" footer="0.3"/>
  <pageSetup fitToHeight="1" fitToWidth="1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zoomScalePageLayoutView="0" workbookViewId="0" topLeftCell="Q6">
      <selection activeCell="X18" sqref="X18"/>
    </sheetView>
  </sheetViews>
  <sheetFormatPr defaultColWidth="11.00390625" defaultRowHeight="15.75"/>
  <cols>
    <col min="1" max="1" width="10.875" style="0" customWidth="1"/>
    <col min="2" max="2" width="4.125" style="0" hidden="1" customWidth="1"/>
    <col min="3" max="3" width="22.125" style="0" bestFit="1" customWidth="1"/>
    <col min="4" max="6" width="11.00390625" style="0" customWidth="1"/>
    <col min="7" max="7" width="16.50390625" style="0" customWidth="1"/>
    <col min="8" max="8" width="8.875" style="0" customWidth="1"/>
    <col min="9" max="10" width="11.00390625" style="0" customWidth="1"/>
    <col min="11" max="11" width="18.125" style="0" customWidth="1"/>
    <col min="12" max="12" width="8.375" style="0" customWidth="1"/>
    <col min="13" max="14" width="11.00390625" style="0" customWidth="1"/>
    <col min="15" max="15" width="19.00390625" style="0" customWidth="1"/>
    <col min="16" max="16" width="6.625" style="0" customWidth="1"/>
    <col min="17" max="18" width="11.00390625" style="0" customWidth="1"/>
    <col min="19" max="19" width="16.375" style="0" bestFit="1" customWidth="1"/>
    <col min="20" max="20" width="6.625" style="0" customWidth="1"/>
  </cols>
  <sheetData>
    <row r="2" spans="1:21" ht="18.75">
      <c r="A2" s="66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>
      <c r="A4" s="81" t="s">
        <v>1</v>
      </c>
      <c r="B4" s="99"/>
      <c r="C4" s="99"/>
      <c r="D4" s="99"/>
      <c r="E4" s="99"/>
      <c r="F4" s="2"/>
      <c r="G4" s="99"/>
      <c r="H4" s="99"/>
      <c r="I4" s="99"/>
      <c r="J4" s="1" t="s">
        <v>18</v>
      </c>
      <c r="K4" s="99"/>
      <c r="L4" s="99"/>
      <c r="M4" s="99"/>
      <c r="N4" s="99"/>
      <c r="O4" s="99"/>
      <c r="P4" s="99"/>
      <c r="Q4" s="2"/>
      <c r="R4" s="2"/>
      <c r="S4" s="2"/>
      <c r="T4" s="2"/>
      <c r="U4" s="2"/>
    </row>
    <row r="5" spans="1:21" ht="18.75">
      <c r="A5" s="1" t="s">
        <v>19</v>
      </c>
      <c r="B5" s="1"/>
      <c r="C5" s="1"/>
      <c r="D5" s="1">
        <v>1</v>
      </c>
      <c r="E5" s="1"/>
      <c r="F5" s="1"/>
      <c r="G5" s="1"/>
      <c r="H5" s="1"/>
      <c r="I5" s="1"/>
      <c r="J5" s="1" t="s">
        <v>20</v>
      </c>
      <c r="K5" s="1" t="s">
        <v>9</v>
      </c>
      <c r="L5" s="1">
        <v>7</v>
      </c>
      <c r="M5" s="14"/>
      <c r="N5" s="15"/>
      <c r="O5" s="15"/>
      <c r="P5" s="15"/>
      <c r="Q5" s="1"/>
      <c r="R5" s="1"/>
      <c r="S5" s="1"/>
      <c r="T5" s="1"/>
      <c r="U5" s="2"/>
    </row>
    <row r="6" spans="1:21" ht="18.75">
      <c r="A6" s="3" t="s">
        <v>3</v>
      </c>
      <c r="B6" s="16">
        <v>1</v>
      </c>
      <c r="C6" s="5" t="s">
        <v>212</v>
      </c>
      <c r="D6" s="16">
        <v>1</v>
      </c>
      <c r="E6" s="15"/>
      <c r="F6" s="15"/>
      <c r="G6" s="15"/>
      <c r="H6" s="15"/>
      <c r="I6" s="15"/>
      <c r="J6" s="3" t="s">
        <v>3</v>
      </c>
      <c r="K6" s="18" t="str">
        <f>C6</f>
        <v>Zahlia Short</v>
      </c>
      <c r="L6" s="16">
        <v>1</v>
      </c>
      <c r="M6" s="19"/>
      <c r="N6" s="15"/>
      <c r="O6" s="15"/>
      <c r="P6" s="15"/>
      <c r="Q6" s="2"/>
      <c r="R6" s="2"/>
      <c r="S6" s="2"/>
      <c r="T6" s="2"/>
      <c r="U6" s="2"/>
    </row>
    <row r="7" spans="1:21" ht="18.75">
      <c r="A7" s="68" t="s">
        <v>60</v>
      </c>
      <c r="B7" s="20">
        <v>8</v>
      </c>
      <c r="C7" s="51" t="s">
        <v>219</v>
      </c>
      <c r="D7" s="20">
        <v>2</v>
      </c>
      <c r="E7" s="15"/>
      <c r="F7" s="81" t="s">
        <v>29</v>
      </c>
      <c r="G7" s="15"/>
      <c r="H7" s="15"/>
      <c r="I7" s="15"/>
      <c r="J7" s="68" t="s">
        <v>60</v>
      </c>
      <c r="K7" s="22" t="str">
        <f>C15</f>
        <v>Ruby Barber</v>
      </c>
      <c r="L7" s="20">
        <v>3</v>
      </c>
      <c r="M7" s="19"/>
      <c r="N7" s="15"/>
      <c r="O7" s="15"/>
      <c r="P7" s="15"/>
      <c r="Q7" s="2"/>
      <c r="R7" s="2"/>
      <c r="S7" s="2"/>
      <c r="T7" s="2"/>
      <c r="U7" s="2"/>
    </row>
    <row r="8" spans="1:21" ht="18.75">
      <c r="A8" s="7" t="s">
        <v>5</v>
      </c>
      <c r="B8" s="20">
        <v>9</v>
      </c>
      <c r="C8" s="5" t="s">
        <v>220</v>
      </c>
      <c r="D8" s="20">
        <v>4</v>
      </c>
      <c r="E8" s="15"/>
      <c r="F8" s="1" t="s">
        <v>4</v>
      </c>
      <c r="G8" s="1"/>
      <c r="H8" s="1">
        <v>5</v>
      </c>
      <c r="I8" s="15"/>
      <c r="J8" s="7" t="s">
        <v>5</v>
      </c>
      <c r="K8" s="22" t="str">
        <f>C27</f>
        <v>Leila Salt</v>
      </c>
      <c r="L8" s="20">
        <v>4</v>
      </c>
      <c r="M8" s="15"/>
      <c r="N8" s="1" t="s">
        <v>7</v>
      </c>
      <c r="O8" s="1"/>
      <c r="P8" s="1">
        <v>10</v>
      </c>
      <c r="Q8" s="2"/>
      <c r="R8" s="2"/>
      <c r="S8" s="2"/>
      <c r="T8" s="2"/>
      <c r="U8" s="2"/>
    </row>
    <row r="9" spans="1:21" ht="18.75">
      <c r="A9" s="9" t="s">
        <v>6</v>
      </c>
      <c r="B9" s="23">
        <v>16</v>
      </c>
      <c r="C9" s="56" t="s">
        <v>227</v>
      </c>
      <c r="D9" s="23">
        <v>3</v>
      </c>
      <c r="E9" s="15"/>
      <c r="F9" s="3" t="s">
        <v>3</v>
      </c>
      <c r="G9" s="18" t="str">
        <f>C9</f>
        <v>Millie Parker</v>
      </c>
      <c r="H9" s="20">
        <v>3</v>
      </c>
      <c r="I9" s="15"/>
      <c r="J9" s="9" t="s">
        <v>6</v>
      </c>
      <c r="K9" s="22" t="str">
        <f>G10</f>
        <v>Jordy Halford</v>
      </c>
      <c r="L9" s="20">
        <v>2</v>
      </c>
      <c r="M9" s="15"/>
      <c r="N9" s="3" t="s">
        <v>3</v>
      </c>
      <c r="O9" s="18" t="str">
        <f>IF(L6=1,K6,(IF(L7=1,K7,(IF(L8=1,K8,1.7)))))</f>
        <v>Zahlia Short</v>
      </c>
      <c r="P9" s="20">
        <v>1</v>
      </c>
      <c r="Q9" s="2"/>
      <c r="R9" s="2"/>
      <c r="S9" s="2"/>
      <c r="T9" s="2"/>
      <c r="U9" s="2"/>
    </row>
    <row r="10" spans="1:21" ht="18.75">
      <c r="A10" s="15"/>
      <c r="B10" s="15"/>
      <c r="C10" s="15"/>
      <c r="D10" s="15"/>
      <c r="E10" s="15"/>
      <c r="F10" s="68" t="s">
        <v>60</v>
      </c>
      <c r="G10" s="22" t="str">
        <f>C14</f>
        <v>Jordy Halford</v>
      </c>
      <c r="H10" s="20">
        <v>1</v>
      </c>
      <c r="I10" s="15"/>
      <c r="J10" s="15"/>
      <c r="K10" s="15"/>
      <c r="L10" s="15"/>
      <c r="M10" s="15"/>
      <c r="N10" s="68" t="s">
        <v>60</v>
      </c>
      <c r="O10" s="22" t="str">
        <f>K13</f>
        <v>Shyla Short</v>
      </c>
      <c r="P10" s="20">
        <v>2</v>
      </c>
      <c r="Q10" s="1"/>
      <c r="R10" s="1"/>
      <c r="S10" s="1"/>
      <c r="T10" s="1"/>
      <c r="U10" s="2"/>
    </row>
    <row r="11" spans="1:21" ht="18.75">
      <c r="A11" s="15"/>
      <c r="B11" s="15"/>
      <c r="C11" s="15"/>
      <c r="D11" s="15"/>
      <c r="E11" s="15"/>
      <c r="F11" s="7" t="s">
        <v>5</v>
      </c>
      <c r="G11" s="22" t="str">
        <f>C23</f>
        <v>Sienna Neilson</v>
      </c>
      <c r="H11" s="23">
        <v>4</v>
      </c>
      <c r="I11" s="15"/>
      <c r="J11" s="15"/>
      <c r="K11" s="15"/>
      <c r="L11" s="15"/>
      <c r="M11" s="15"/>
      <c r="N11" s="7" t="s">
        <v>5</v>
      </c>
      <c r="O11" s="22" t="str">
        <f>K20</f>
        <v>Jada Thomas</v>
      </c>
      <c r="P11" s="23">
        <v>3</v>
      </c>
      <c r="Q11" s="2"/>
      <c r="R11" s="2" t="s">
        <v>383</v>
      </c>
      <c r="S11" s="2"/>
      <c r="T11" s="2"/>
      <c r="U11" s="2"/>
    </row>
    <row r="12" spans="1:21" ht="18.75">
      <c r="A12" s="1" t="s">
        <v>21</v>
      </c>
      <c r="B12" s="1"/>
      <c r="C12" s="1"/>
      <c r="D12" s="1">
        <v>2</v>
      </c>
      <c r="E12" s="15"/>
      <c r="F12" s="9" t="s">
        <v>6</v>
      </c>
      <c r="G12" s="25" t="str">
        <f>C29</f>
        <v>Charlie Burns</v>
      </c>
      <c r="H12" s="20">
        <v>2</v>
      </c>
      <c r="I12" s="15"/>
      <c r="J12" s="1" t="s">
        <v>22</v>
      </c>
      <c r="K12" s="1" t="s">
        <v>9</v>
      </c>
      <c r="L12" s="1">
        <v>8</v>
      </c>
      <c r="M12" s="19"/>
      <c r="N12" s="2"/>
      <c r="O12" s="2"/>
      <c r="P12" s="2"/>
      <c r="Q12" s="2"/>
      <c r="R12" s="2"/>
      <c r="S12" s="11" t="s">
        <v>13</v>
      </c>
      <c r="T12" s="2">
        <v>12</v>
      </c>
      <c r="U12" s="2"/>
    </row>
    <row r="13" spans="1:21" ht="18.75">
      <c r="A13" s="3" t="s">
        <v>3</v>
      </c>
      <c r="B13" s="16">
        <v>4</v>
      </c>
      <c r="C13" s="5" t="s">
        <v>215</v>
      </c>
      <c r="D13" s="16">
        <v>1</v>
      </c>
      <c r="E13" s="15"/>
      <c r="F13" s="15"/>
      <c r="G13" s="15"/>
      <c r="H13" s="15"/>
      <c r="I13" s="15"/>
      <c r="J13" s="3" t="s">
        <v>3</v>
      </c>
      <c r="K13" s="18" t="str">
        <f>C13</f>
        <v>Shyla Short</v>
      </c>
      <c r="L13" s="16">
        <v>2</v>
      </c>
      <c r="M13" s="19"/>
      <c r="N13" s="2"/>
      <c r="O13" s="2"/>
      <c r="P13" s="2"/>
      <c r="Q13" s="2"/>
      <c r="R13" s="3" t="s">
        <v>3</v>
      </c>
      <c r="S13" s="10" t="str">
        <f>O9</f>
        <v>Zahlia Short</v>
      </c>
      <c r="T13" s="4"/>
      <c r="U13" s="2"/>
    </row>
    <row r="14" spans="1:21" ht="18.75">
      <c r="A14" s="68" t="s">
        <v>60</v>
      </c>
      <c r="B14" s="20">
        <v>5</v>
      </c>
      <c r="C14" s="5" t="s">
        <v>216</v>
      </c>
      <c r="D14" s="20">
        <v>3</v>
      </c>
      <c r="E14" s="15"/>
      <c r="F14" s="15"/>
      <c r="G14" s="15"/>
      <c r="H14" s="15"/>
      <c r="I14" s="15"/>
      <c r="J14" s="68" t="s">
        <v>60</v>
      </c>
      <c r="K14" s="22" t="str">
        <f>C21</f>
        <v>Amarnie Barber</v>
      </c>
      <c r="L14" s="20">
        <v>1</v>
      </c>
      <c r="M14" s="19"/>
      <c r="N14" s="2"/>
      <c r="O14" s="2"/>
      <c r="P14" s="2"/>
      <c r="Q14" s="2"/>
      <c r="R14" s="68" t="s">
        <v>60</v>
      </c>
      <c r="S14" s="26" t="str">
        <f>O10</f>
        <v>Shyla Short</v>
      </c>
      <c r="T14" s="6"/>
      <c r="U14" s="2"/>
    </row>
    <row r="15" spans="1:21" ht="18.75">
      <c r="A15" s="7" t="s">
        <v>5</v>
      </c>
      <c r="B15" s="20">
        <v>12</v>
      </c>
      <c r="C15" s="5" t="s">
        <v>223</v>
      </c>
      <c r="D15" s="20">
        <v>2</v>
      </c>
      <c r="E15" s="15"/>
      <c r="F15" s="15"/>
      <c r="G15" s="15"/>
      <c r="H15" s="15"/>
      <c r="I15" s="15"/>
      <c r="J15" s="7" t="s">
        <v>5</v>
      </c>
      <c r="K15" s="22" t="s">
        <v>219</v>
      </c>
      <c r="L15" s="20">
        <v>3</v>
      </c>
      <c r="M15" s="15"/>
      <c r="N15" s="2"/>
      <c r="O15" s="2"/>
      <c r="P15" s="2"/>
      <c r="Q15" s="2"/>
      <c r="R15" s="7" t="s">
        <v>5</v>
      </c>
      <c r="S15" s="26" t="str">
        <f>O18</f>
        <v>Willow Hardy</v>
      </c>
      <c r="T15" s="27"/>
      <c r="U15" s="2"/>
    </row>
    <row r="16" spans="1:21" ht="18.75">
      <c r="A16" s="9" t="s">
        <v>6</v>
      </c>
      <c r="B16" s="23">
        <v>13</v>
      </c>
      <c r="C16" s="5" t="s">
        <v>224</v>
      </c>
      <c r="D16" s="23">
        <v>4</v>
      </c>
      <c r="E16" s="15"/>
      <c r="F16" s="15"/>
      <c r="G16" s="15"/>
      <c r="H16" s="15"/>
      <c r="I16" s="15"/>
      <c r="J16" s="9" t="s">
        <v>6</v>
      </c>
      <c r="K16" s="22" t="str">
        <f>G25</f>
        <v>Imojen Enfield</v>
      </c>
      <c r="L16" s="20">
        <v>4</v>
      </c>
      <c r="M16" s="15"/>
      <c r="N16" s="2"/>
      <c r="O16" s="2"/>
      <c r="P16" s="2"/>
      <c r="Q16" s="2"/>
      <c r="R16" s="9" t="s">
        <v>6</v>
      </c>
      <c r="S16" s="10" t="str">
        <f>O19</f>
        <v>Amarnie Barber</v>
      </c>
      <c r="T16" s="5"/>
      <c r="U16" s="2"/>
    </row>
    <row r="17" spans="1:21" ht="18.75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>
        <v>11</v>
      </c>
      <c r="Q17" s="2"/>
      <c r="R17" s="19"/>
      <c r="S17" s="28"/>
      <c r="T17" s="8"/>
      <c r="U17" s="2"/>
    </row>
    <row r="18" spans="1:21" ht="18.75">
      <c r="A18" s="1"/>
      <c r="B18" s="15"/>
      <c r="C18" s="15"/>
      <c r="D18" s="15"/>
      <c r="E18" s="15"/>
      <c r="F18" s="15"/>
      <c r="G18" s="15"/>
      <c r="H18" s="15"/>
      <c r="I18" s="15"/>
      <c r="J18" s="1"/>
      <c r="K18" s="15"/>
      <c r="L18" s="15"/>
      <c r="M18" s="15"/>
      <c r="N18" s="3" t="s">
        <v>3</v>
      </c>
      <c r="O18" s="18" t="str">
        <f>IF(L20=1,K20,(IF(L21=1,K21,(IF(L22=1,K22,1.9)))))</f>
        <v>Willow Hardy</v>
      </c>
      <c r="P18" s="20">
        <v>1</v>
      </c>
      <c r="Q18" s="1"/>
      <c r="R18" s="2"/>
      <c r="S18" s="2"/>
      <c r="T18" s="2"/>
      <c r="U18" s="2"/>
    </row>
    <row r="19" spans="1:21" ht="18.75">
      <c r="A19" s="1" t="s">
        <v>19</v>
      </c>
      <c r="B19" s="1"/>
      <c r="C19" s="1"/>
      <c r="D19" s="1">
        <v>3</v>
      </c>
      <c r="E19" s="1"/>
      <c r="F19" s="1"/>
      <c r="G19" s="1"/>
      <c r="H19" s="1"/>
      <c r="I19" s="1"/>
      <c r="J19" s="1" t="s">
        <v>59</v>
      </c>
      <c r="K19" s="1" t="s">
        <v>9</v>
      </c>
      <c r="L19" s="1">
        <v>9</v>
      </c>
      <c r="M19" s="14"/>
      <c r="N19" s="68" t="s">
        <v>60</v>
      </c>
      <c r="O19" s="22" t="str">
        <f>K14</f>
        <v>Amarnie Barber</v>
      </c>
      <c r="P19" s="20">
        <v>2</v>
      </c>
      <c r="Q19" s="2"/>
      <c r="R19" s="2"/>
      <c r="S19" s="2"/>
      <c r="T19" s="2"/>
      <c r="U19" s="2"/>
    </row>
    <row r="20" spans="1:21" ht="18.75">
      <c r="A20" s="3" t="s">
        <v>3</v>
      </c>
      <c r="B20" s="16">
        <v>3</v>
      </c>
      <c r="C20" s="5" t="s">
        <v>214</v>
      </c>
      <c r="D20" s="16">
        <v>3</v>
      </c>
      <c r="E20" s="15"/>
      <c r="F20" s="15"/>
      <c r="G20" s="15"/>
      <c r="H20" s="15"/>
      <c r="I20" s="15"/>
      <c r="J20" s="3" t="s">
        <v>3</v>
      </c>
      <c r="K20" s="18" t="str">
        <f>C28</f>
        <v>Jada Thomas</v>
      </c>
      <c r="L20" s="16">
        <v>2</v>
      </c>
      <c r="M20" s="19"/>
      <c r="N20" s="7" t="s">
        <v>5</v>
      </c>
      <c r="O20" s="29" t="str">
        <f>K9</f>
        <v>Jordy Halford</v>
      </c>
      <c r="P20" s="23">
        <v>3</v>
      </c>
      <c r="Q20" s="8"/>
      <c r="R20" s="2"/>
      <c r="S20" s="2"/>
      <c r="T20" s="2"/>
      <c r="U20" s="2"/>
    </row>
    <row r="21" spans="1:21" ht="18.75">
      <c r="A21" s="68" t="s">
        <v>60</v>
      </c>
      <c r="B21" s="20">
        <v>6</v>
      </c>
      <c r="C21" s="5" t="s">
        <v>217</v>
      </c>
      <c r="D21" s="20">
        <v>1</v>
      </c>
      <c r="E21" s="15"/>
      <c r="F21" s="1"/>
      <c r="G21" s="2"/>
      <c r="H21" s="15"/>
      <c r="I21" s="15"/>
      <c r="J21" s="68" t="s">
        <v>60</v>
      </c>
      <c r="K21" s="22" t="str">
        <f>C22</f>
        <v>Willow Hardy</v>
      </c>
      <c r="L21" s="20">
        <v>1</v>
      </c>
      <c r="M21" s="19"/>
      <c r="N21" s="2"/>
      <c r="O21" s="2"/>
      <c r="P21" s="2"/>
      <c r="Q21" s="2"/>
      <c r="R21" s="2"/>
      <c r="S21" s="2"/>
      <c r="T21" s="2"/>
      <c r="U21" s="2"/>
    </row>
    <row r="22" spans="1:21" ht="18.75">
      <c r="A22" s="7" t="s">
        <v>5</v>
      </c>
      <c r="B22" s="20">
        <v>11</v>
      </c>
      <c r="C22" s="5" t="s">
        <v>222</v>
      </c>
      <c r="D22" s="20">
        <v>2</v>
      </c>
      <c r="E22" s="15"/>
      <c r="F22" s="1" t="s">
        <v>4</v>
      </c>
      <c r="G22" s="2"/>
      <c r="H22" s="1">
        <v>6</v>
      </c>
      <c r="I22" s="15"/>
      <c r="J22" s="7" t="s">
        <v>5</v>
      </c>
      <c r="K22" s="22" t="str">
        <f>G12</f>
        <v>Charlie Burns</v>
      </c>
      <c r="L22" s="20">
        <v>4</v>
      </c>
      <c r="M22" s="15"/>
      <c r="N22" s="2"/>
      <c r="O22" s="2"/>
      <c r="P22" s="2"/>
      <c r="Q22" s="2"/>
      <c r="R22" s="2"/>
      <c r="S22" s="2"/>
      <c r="T22" s="2"/>
      <c r="U22" s="2"/>
    </row>
    <row r="23" spans="1:21" ht="18.75">
      <c r="A23" s="9" t="s">
        <v>6</v>
      </c>
      <c r="B23" s="23">
        <v>14</v>
      </c>
      <c r="C23" s="52" t="s">
        <v>225</v>
      </c>
      <c r="D23" s="23">
        <v>4</v>
      </c>
      <c r="E23" s="15"/>
      <c r="F23" s="3" t="s">
        <v>3</v>
      </c>
      <c r="G23" s="22" t="str">
        <f>C8</f>
        <v>Tiana Darragh</v>
      </c>
      <c r="H23" s="20">
        <v>3</v>
      </c>
      <c r="I23" s="15"/>
      <c r="J23" s="9" t="s">
        <v>6</v>
      </c>
      <c r="K23" s="22" t="str">
        <f>G26</f>
        <v>Juniper Harper</v>
      </c>
      <c r="L23" s="20">
        <v>3</v>
      </c>
      <c r="M23" s="15"/>
      <c r="N23" s="2"/>
      <c r="O23" s="2"/>
      <c r="P23" s="2"/>
      <c r="Q23" s="2"/>
      <c r="R23" s="2"/>
      <c r="S23" s="2"/>
      <c r="T23" s="2"/>
      <c r="U23" s="2"/>
    </row>
    <row r="24" spans="1:21" ht="18.75">
      <c r="A24" s="15"/>
      <c r="B24" s="15"/>
      <c r="C24" s="15"/>
      <c r="D24" s="15"/>
      <c r="E24" s="15"/>
      <c r="F24" s="68" t="s">
        <v>60</v>
      </c>
      <c r="G24" s="25" t="str">
        <f>C16</f>
        <v>Mia Waite</v>
      </c>
      <c r="H24" s="20">
        <v>4</v>
      </c>
      <c r="I24" s="15"/>
      <c r="J24" s="15"/>
      <c r="K24" s="15"/>
      <c r="L24" s="15"/>
      <c r="M24" s="15"/>
      <c r="N24" s="2"/>
      <c r="O24" s="2"/>
      <c r="P24" s="2"/>
      <c r="Q24" s="2"/>
      <c r="R24" s="2"/>
      <c r="S24" s="2"/>
      <c r="T24" s="2"/>
      <c r="U24" s="2"/>
    </row>
    <row r="25" spans="1:21" ht="18.75">
      <c r="A25" s="15"/>
      <c r="B25" s="15"/>
      <c r="C25" s="15"/>
      <c r="D25" s="15"/>
      <c r="E25" s="15"/>
      <c r="F25" s="7" t="s">
        <v>5</v>
      </c>
      <c r="G25" s="18" t="str">
        <f>C20</f>
        <v>Imojen Enfield</v>
      </c>
      <c r="H25" s="23">
        <v>1</v>
      </c>
      <c r="I25" s="15"/>
      <c r="J25" s="2"/>
      <c r="K25" s="2"/>
      <c r="L25" s="2"/>
      <c r="M25" s="15"/>
      <c r="N25" s="2"/>
      <c r="O25" s="2"/>
      <c r="P25" s="2"/>
      <c r="Q25" s="2"/>
      <c r="R25" s="2"/>
      <c r="S25" s="2"/>
      <c r="T25" s="2"/>
      <c r="U25" s="2"/>
    </row>
    <row r="26" spans="1:21" ht="18.75">
      <c r="A26" s="1" t="s">
        <v>21</v>
      </c>
      <c r="B26" s="1"/>
      <c r="C26" s="1"/>
      <c r="D26" s="1">
        <v>4</v>
      </c>
      <c r="E26" s="15"/>
      <c r="F26" s="9" t="s">
        <v>6</v>
      </c>
      <c r="G26" s="22" t="str">
        <f>C30</f>
        <v>Juniper Harper</v>
      </c>
      <c r="H26" s="20">
        <v>2</v>
      </c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.75">
      <c r="A27" s="3" t="s">
        <v>3</v>
      </c>
      <c r="B27" s="16">
        <v>2</v>
      </c>
      <c r="C27" s="5" t="s">
        <v>213</v>
      </c>
      <c r="D27" s="16">
        <v>2</v>
      </c>
      <c r="E27" s="15"/>
      <c r="F27" s="15"/>
      <c r="G27" s="15"/>
      <c r="H27" s="15"/>
      <c r="I27" s="2"/>
      <c r="J27" s="2"/>
      <c r="K27" s="2"/>
      <c r="L27" s="2"/>
      <c r="M27" s="19"/>
      <c r="N27" s="15"/>
      <c r="O27" s="15"/>
      <c r="P27" s="15"/>
      <c r="Q27" s="2"/>
      <c r="R27" s="2"/>
      <c r="S27" s="2"/>
      <c r="T27" s="2"/>
      <c r="U27" s="2"/>
    </row>
    <row r="28" spans="1:21" ht="18.75">
      <c r="A28" s="68" t="s">
        <v>60</v>
      </c>
      <c r="B28" s="20">
        <v>7</v>
      </c>
      <c r="C28" s="5" t="s">
        <v>218</v>
      </c>
      <c r="D28" s="20">
        <v>1</v>
      </c>
      <c r="E28" s="15"/>
      <c r="F28" s="15"/>
      <c r="G28" s="15"/>
      <c r="H28" s="15"/>
      <c r="I28" s="2"/>
      <c r="J28" s="8"/>
      <c r="K28" s="2"/>
      <c r="L28" s="2"/>
      <c r="M28" s="19"/>
      <c r="N28" s="15"/>
      <c r="O28" s="15"/>
      <c r="P28" s="15"/>
      <c r="Q28" s="2"/>
      <c r="R28" s="2"/>
      <c r="S28" s="2"/>
      <c r="T28" s="2"/>
      <c r="U28" s="2"/>
    </row>
    <row r="29" spans="1:21" ht="18.75">
      <c r="A29" s="7" t="s">
        <v>5</v>
      </c>
      <c r="B29" s="20">
        <v>10</v>
      </c>
      <c r="C29" s="5" t="s">
        <v>221</v>
      </c>
      <c r="D29" s="20">
        <v>4</v>
      </c>
      <c r="E29" s="15"/>
      <c r="F29" s="86"/>
      <c r="G29" s="127"/>
      <c r="H29" s="127"/>
      <c r="I29" s="86"/>
      <c r="J29" s="86"/>
      <c r="K29" s="86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8.75">
      <c r="A30" s="9" t="s">
        <v>6</v>
      </c>
      <c r="B30" s="23">
        <v>15</v>
      </c>
      <c r="C30" s="49" t="s">
        <v>226</v>
      </c>
      <c r="D30" s="23">
        <v>3</v>
      </c>
      <c r="E30" s="15"/>
      <c r="F30" s="86"/>
      <c r="G30" s="127"/>
      <c r="H30" s="127"/>
      <c r="I30" s="86"/>
      <c r="J30" s="86"/>
      <c r="K30" s="8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6:11" ht="15.75">
      <c r="F31" s="72"/>
      <c r="G31" s="75"/>
      <c r="H31" s="75"/>
      <c r="I31" s="72"/>
      <c r="J31" s="72"/>
      <c r="K31" s="72"/>
    </row>
    <row r="32" spans="6:11" ht="15.75">
      <c r="F32" s="72"/>
      <c r="G32" s="75"/>
      <c r="H32" s="75"/>
      <c r="I32" s="72"/>
      <c r="J32" s="72"/>
      <c r="K32" s="72"/>
    </row>
    <row r="33" spans="6:11" ht="15.75">
      <c r="F33" s="72"/>
      <c r="G33" s="75"/>
      <c r="H33" s="75"/>
      <c r="I33" s="72"/>
      <c r="J33" s="72"/>
      <c r="K33" s="72"/>
    </row>
    <row r="34" spans="6:11" ht="15.75">
      <c r="F34" s="72"/>
      <c r="G34" s="75"/>
      <c r="H34" s="75"/>
      <c r="I34" s="72"/>
      <c r="J34" s="72"/>
      <c r="K34" s="72"/>
    </row>
    <row r="35" spans="6:11" ht="15.75">
      <c r="F35" s="72"/>
      <c r="G35" s="75"/>
      <c r="H35" s="75"/>
      <c r="I35" s="72"/>
      <c r="J35" s="72"/>
      <c r="K35" s="72"/>
    </row>
    <row r="36" spans="6:11" ht="15.75">
      <c r="F36" s="72"/>
      <c r="G36" s="75"/>
      <c r="H36" s="75"/>
      <c r="I36" s="72"/>
      <c r="J36" s="72"/>
      <c r="K36" s="72"/>
    </row>
    <row r="37" spans="6:11" ht="15.75">
      <c r="F37" s="72"/>
      <c r="G37" s="76"/>
      <c r="H37" s="76"/>
      <c r="I37" s="72"/>
      <c r="J37" s="72"/>
      <c r="K37" s="72"/>
    </row>
    <row r="38" spans="6:11" ht="15.75">
      <c r="F38" s="72"/>
      <c r="G38" s="76"/>
      <c r="H38" s="76"/>
      <c r="I38" s="72"/>
      <c r="J38" s="72"/>
      <c r="K38" s="72"/>
    </row>
    <row r="39" spans="6:11" ht="15.75">
      <c r="F39" s="72"/>
      <c r="G39" s="75"/>
      <c r="H39" s="75"/>
      <c r="I39" s="72"/>
      <c r="J39" s="72"/>
      <c r="K39" s="72"/>
    </row>
    <row r="40" spans="6:11" ht="15.75">
      <c r="F40" s="72"/>
      <c r="G40" s="75"/>
      <c r="H40" s="75"/>
      <c r="I40" s="72"/>
      <c r="J40" s="72"/>
      <c r="K40" s="72"/>
    </row>
    <row r="41" spans="6:11" ht="15.75">
      <c r="F41" s="72"/>
      <c r="G41" s="76"/>
      <c r="H41" s="76"/>
      <c r="I41" s="72"/>
      <c r="J41" s="72"/>
      <c r="K41" s="72"/>
    </row>
    <row r="42" spans="6:11" ht="15.75">
      <c r="F42" s="72"/>
      <c r="G42" s="72"/>
      <c r="H42" s="72"/>
      <c r="I42" s="72"/>
      <c r="J42" s="72"/>
      <c r="K42" s="72"/>
    </row>
    <row r="43" spans="6:11" ht="15.75">
      <c r="F43" s="72"/>
      <c r="G43" s="75"/>
      <c r="H43" s="75"/>
      <c r="I43" s="72"/>
      <c r="J43" s="72"/>
      <c r="K43" s="72"/>
    </row>
    <row r="44" spans="6:11" ht="15.75">
      <c r="F44" s="72"/>
      <c r="G44" s="75"/>
      <c r="H44" s="75"/>
      <c r="I44" s="72"/>
      <c r="J44" s="72"/>
      <c r="K44" s="72"/>
    </row>
  </sheetData>
  <sheetProtection/>
  <printOptions/>
  <pageMargins left="0.25" right="0.25" top="0.75" bottom="0.75" header="0.3" footer="0.3"/>
  <pageSetup fitToHeight="1" fitToWidth="1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06"/>
  <sheetViews>
    <sheetView zoomScale="70" zoomScaleNormal="70" zoomScalePageLayoutView="0" workbookViewId="0" topLeftCell="T19">
      <selection activeCell="AB35" sqref="AB35"/>
    </sheetView>
  </sheetViews>
  <sheetFormatPr defaultColWidth="11.00390625" defaultRowHeight="15.75"/>
  <cols>
    <col min="1" max="1" width="13.375" style="0" customWidth="1"/>
    <col min="2" max="2" width="10.875" style="0" hidden="1" customWidth="1"/>
    <col min="3" max="3" width="23.375" style="0" customWidth="1"/>
    <col min="4" max="4" width="6.00390625" style="0" customWidth="1"/>
    <col min="5" max="6" width="11.00390625" style="0" customWidth="1"/>
    <col min="7" max="7" width="19.125" style="30" bestFit="1" customWidth="1"/>
    <col min="8" max="8" width="7.00390625" style="0" customWidth="1"/>
    <col min="9" max="10" width="11.00390625" style="0" customWidth="1"/>
    <col min="11" max="11" width="21.625" style="0" bestFit="1" customWidth="1"/>
    <col min="12" max="12" width="7.50390625" style="0" customWidth="1"/>
    <col min="13" max="14" width="11.00390625" style="0" customWidth="1"/>
    <col min="15" max="15" width="22.00390625" style="0" customWidth="1"/>
    <col min="16" max="16" width="8.00390625" style="0" customWidth="1"/>
    <col min="17" max="18" width="11.00390625" style="0" customWidth="1"/>
    <col min="19" max="19" width="20.125" style="0" customWidth="1"/>
    <col min="20" max="20" width="7.00390625" style="0" customWidth="1"/>
    <col min="21" max="22" width="11.00390625" style="0" customWidth="1"/>
    <col min="23" max="23" width="24.00390625" style="0" customWidth="1"/>
    <col min="24" max="24" width="6.625" style="0" customWidth="1"/>
    <col min="25" max="26" width="11.00390625" style="0" customWidth="1"/>
    <col min="27" max="27" width="19.50390625" style="0" customWidth="1"/>
    <col min="28" max="28" width="8.375" style="0" customWidth="1"/>
  </cols>
  <sheetData>
    <row r="2" ht="21">
      <c r="A2" s="31" t="s">
        <v>26</v>
      </c>
    </row>
    <row r="4" spans="1:11" ht="21">
      <c r="A4" s="12" t="s">
        <v>1</v>
      </c>
      <c r="F4" s="12" t="s">
        <v>29</v>
      </c>
      <c r="K4" s="32"/>
    </row>
    <row r="5" spans="1:11" ht="18.75">
      <c r="A5" s="15"/>
      <c r="B5" s="1" t="s">
        <v>2</v>
      </c>
      <c r="C5" s="1"/>
      <c r="D5" s="1">
        <v>1</v>
      </c>
      <c r="E5" s="15"/>
      <c r="F5" s="15"/>
      <c r="G5" s="15"/>
      <c r="H5" s="15"/>
      <c r="K5" s="32"/>
    </row>
    <row r="6" spans="1:11" ht="18.75">
      <c r="A6" s="3" t="s">
        <v>3</v>
      </c>
      <c r="B6" s="10">
        <v>1</v>
      </c>
      <c r="C6" s="49" t="s">
        <v>124</v>
      </c>
      <c r="D6" s="33">
        <v>1</v>
      </c>
      <c r="E6" s="15"/>
      <c r="F6" s="15"/>
      <c r="G6" s="15"/>
      <c r="H6" s="15"/>
      <c r="K6" s="32"/>
    </row>
    <row r="7" spans="1:11" ht="18.75">
      <c r="A7" s="68" t="s">
        <v>60</v>
      </c>
      <c r="B7" s="39">
        <v>24</v>
      </c>
      <c r="C7" s="50" t="s">
        <v>144</v>
      </c>
      <c r="D7" s="35">
        <v>2</v>
      </c>
      <c r="E7" s="15"/>
      <c r="F7" s="15"/>
      <c r="G7" s="15"/>
      <c r="H7" s="15"/>
      <c r="K7" s="32"/>
    </row>
    <row r="8" spans="1:11" ht="18.75">
      <c r="A8" s="7" t="s">
        <v>5</v>
      </c>
      <c r="B8" s="10">
        <v>36</v>
      </c>
      <c r="C8" s="50" t="s">
        <v>156</v>
      </c>
      <c r="D8" s="33">
        <v>4</v>
      </c>
      <c r="E8" s="15"/>
      <c r="F8" s="1" t="s">
        <v>257</v>
      </c>
      <c r="G8" s="41" t="s">
        <v>4</v>
      </c>
      <c r="H8" s="1">
        <v>13</v>
      </c>
      <c r="K8" s="32"/>
    </row>
    <row r="9" spans="1:11" ht="18.75">
      <c r="A9" s="9" t="s">
        <v>6</v>
      </c>
      <c r="B9" s="26">
        <v>48</v>
      </c>
      <c r="C9" s="56" t="s">
        <v>168</v>
      </c>
      <c r="D9" s="37">
        <v>3</v>
      </c>
      <c r="E9" s="15"/>
      <c r="F9" s="3" t="s">
        <v>3</v>
      </c>
      <c r="G9" s="10" t="str">
        <f>C9</f>
        <v>Connor Burrows</v>
      </c>
      <c r="H9" s="16">
        <v>4</v>
      </c>
      <c r="K9" s="32"/>
    </row>
    <row r="10" spans="1:11" ht="21">
      <c r="A10" s="19"/>
      <c r="B10" s="28"/>
      <c r="C10" s="19"/>
      <c r="D10" s="19"/>
      <c r="E10" s="15"/>
      <c r="F10" s="68" t="s">
        <v>60</v>
      </c>
      <c r="G10" s="10" t="str">
        <f>C15</f>
        <v>Ariel Hutchinson</v>
      </c>
      <c r="H10" s="20">
        <v>3</v>
      </c>
      <c r="J10" s="12" t="s">
        <v>54</v>
      </c>
      <c r="K10" s="32"/>
    </row>
    <row r="11" spans="1:11" ht="18.75">
      <c r="A11" s="19"/>
      <c r="B11" s="36" t="s">
        <v>8</v>
      </c>
      <c r="C11" s="1"/>
      <c r="D11" s="1">
        <v>2</v>
      </c>
      <c r="E11" s="15"/>
      <c r="F11" s="7" t="s">
        <v>5</v>
      </c>
      <c r="G11" s="10" t="str">
        <f>C25</f>
        <v>Oscar Salt</v>
      </c>
      <c r="H11" s="20">
        <v>2</v>
      </c>
      <c r="K11" s="32"/>
    </row>
    <row r="12" spans="1:11" ht="18.75">
      <c r="A12" s="3" t="s">
        <v>3</v>
      </c>
      <c r="B12" s="38">
        <v>3</v>
      </c>
      <c r="C12" s="49" t="s">
        <v>126</v>
      </c>
      <c r="D12" s="16">
        <v>1</v>
      </c>
      <c r="E12" s="15"/>
      <c r="F12" s="9" t="s">
        <v>6</v>
      </c>
      <c r="G12" s="10" t="str">
        <f>C32</f>
        <v>Dayne Peel</v>
      </c>
      <c r="H12" s="23">
        <v>1</v>
      </c>
      <c r="K12" s="32"/>
    </row>
    <row r="13" spans="1:14" ht="21">
      <c r="A13" s="68" t="s">
        <v>60</v>
      </c>
      <c r="B13" s="38">
        <v>22</v>
      </c>
      <c r="C13" s="50" t="s">
        <v>142</v>
      </c>
      <c r="D13" s="20">
        <v>2</v>
      </c>
      <c r="E13" s="15"/>
      <c r="F13" s="15"/>
      <c r="G13" s="15"/>
      <c r="H13" s="15"/>
      <c r="J13" s="15"/>
      <c r="K13" s="36" t="s">
        <v>44</v>
      </c>
      <c r="L13" s="1">
        <v>19</v>
      </c>
      <c r="N13" s="12" t="s">
        <v>76</v>
      </c>
    </row>
    <row r="14" spans="1:12" ht="18.75">
      <c r="A14" s="7" t="s">
        <v>5</v>
      </c>
      <c r="B14" s="38">
        <v>34</v>
      </c>
      <c r="C14" s="50" t="s">
        <v>154</v>
      </c>
      <c r="D14" s="20">
        <v>3</v>
      </c>
      <c r="E14" s="15"/>
      <c r="F14" s="15"/>
      <c r="G14" s="15"/>
      <c r="H14" s="15"/>
      <c r="J14" s="3" t="s">
        <v>3</v>
      </c>
      <c r="K14" s="10" t="str">
        <f>C6</f>
        <v>Jarvis Earle</v>
      </c>
      <c r="L14" s="33">
        <v>2</v>
      </c>
    </row>
    <row r="15" spans="1:12" ht="18.75">
      <c r="A15" s="9" t="s">
        <v>6</v>
      </c>
      <c r="B15" s="38">
        <v>46</v>
      </c>
      <c r="C15" s="50" t="s">
        <v>165</v>
      </c>
      <c r="D15" s="23">
        <v>4</v>
      </c>
      <c r="E15" s="15"/>
      <c r="F15" s="15"/>
      <c r="G15" s="15"/>
      <c r="H15" s="15"/>
      <c r="J15" s="68" t="s">
        <v>60</v>
      </c>
      <c r="K15" s="39" t="str">
        <f>C13</f>
        <v>Jett Secomb</v>
      </c>
      <c r="L15" s="35">
        <v>1</v>
      </c>
    </row>
    <row r="16" spans="1:18" ht="21">
      <c r="A16" s="19"/>
      <c r="B16" s="28"/>
      <c r="C16" s="19"/>
      <c r="D16" s="19"/>
      <c r="E16" s="15"/>
      <c r="F16" s="15"/>
      <c r="G16" s="15"/>
      <c r="H16" s="15"/>
      <c r="J16" s="7" t="s">
        <v>5</v>
      </c>
      <c r="K16" s="10" t="str">
        <f>G22</f>
        <v>Riley Munro</v>
      </c>
      <c r="L16" s="33">
        <v>3</v>
      </c>
      <c r="R16" s="12" t="s">
        <v>55</v>
      </c>
    </row>
    <row r="17" spans="1:16" ht="18.75">
      <c r="A17" s="19"/>
      <c r="B17" s="36" t="s">
        <v>11</v>
      </c>
      <c r="C17" s="1"/>
      <c r="D17" s="1">
        <v>3</v>
      </c>
      <c r="E17" s="15"/>
      <c r="F17" s="15"/>
      <c r="G17" s="15"/>
      <c r="H17" s="15"/>
      <c r="J17" s="9" t="s">
        <v>6</v>
      </c>
      <c r="K17" s="26" t="str">
        <f>G46</f>
        <v>William Pascoe</v>
      </c>
      <c r="L17" s="37">
        <v>4</v>
      </c>
      <c r="O17" s="63" t="s">
        <v>303</v>
      </c>
      <c r="P17">
        <v>28</v>
      </c>
    </row>
    <row r="18" spans="1:20" ht="18.75">
      <c r="A18" s="3" t="s">
        <v>3</v>
      </c>
      <c r="B18" s="53">
        <v>5</v>
      </c>
      <c r="C18" s="49" t="s">
        <v>128</v>
      </c>
      <c r="D18" s="16">
        <v>1</v>
      </c>
      <c r="E18" s="15"/>
      <c r="F18" s="15"/>
      <c r="G18" s="15"/>
      <c r="H18" s="15"/>
      <c r="J18" s="19"/>
      <c r="K18" s="28"/>
      <c r="L18" s="19"/>
      <c r="N18" s="3" t="s">
        <v>3</v>
      </c>
      <c r="O18" s="57" t="str">
        <f>K15</f>
        <v>Jett Secomb</v>
      </c>
      <c r="P18" s="40">
        <v>2</v>
      </c>
      <c r="R18" s="15"/>
      <c r="S18" s="36" t="s">
        <v>56</v>
      </c>
      <c r="T18" s="1">
        <v>34</v>
      </c>
    </row>
    <row r="19" spans="1:20" ht="18.75">
      <c r="A19" s="68" t="s">
        <v>60</v>
      </c>
      <c r="B19" s="54">
        <v>20</v>
      </c>
      <c r="C19" s="199">
        <v>20</v>
      </c>
      <c r="D19" s="20"/>
      <c r="E19" s="15"/>
      <c r="F19" s="19"/>
      <c r="G19" s="15"/>
      <c r="H19" s="19"/>
      <c r="J19" s="19"/>
      <c r="K19" s="36" t="s">
        <v>45</v>
      </c>
      <c r="L19" s="1">
        <v>20</v>
      </c>
      <c r="N19" s="68" t="s">
        <v>60</v>
      </c>
      <c r="O19" s="58" t="str">
        <f>K23</f>
        <v>Jackson Grimshaw</v>
      </c>
      <c r="P19" s="33">
        <v>3</v>
      </c>
      <c r="R19" s="3" t="s">
        <v>3</v>
      </c>
      <c r="S19" s="10" t="str">
        <f>O20</f>
        <v>Ty Richardson</v>
      </c>
      <c r="T19" s="33">
        <v>4</v>
      </c>
    </row>
    <row r="20" spans="1:22" ht="21">
      <c r="A20" s="7" t="s">
        <v>5</v>
      </c>
      <c r="B20" s="54">
        <v>32</v>
      </c>
      <c r="C20" s="50" t="s">
        <v>152</v>
      </c>
      <c r="D20" s="20">
        <v>2</v>
      </c>
      <c r="E20" s="15"/>
      <c r="F20" s="1" t="s">
        <v>257</v>
      </c>
      <c r="G20" s="41" t="s">
        <v>10</v>
      </c>
      <c r="H20" s="1">
        <v>14</v>
      </c>
      <c r="J20" s="3" t="s">
        <v>3</v>
      </c>
      <c r="K20" s="38" t="str">
        <f>C12</f>
        <v>Touma Cameron</v>
      </c>
      <c r="L20" s="16">
        <v>1</v>
      </c>
      <c r="N20" s="7" t="s">
        <v>5</v>
      </c>
      <c r="O20" s="58" t="str">
        <f>K45</f>
        <v>Ty Richardson</v>
      </c>
      <c r="P20" s="37">
        <v>1</v>
      </c>
      <c r="R20" s="68" t="s">
        <v>60</v>
      </c>
      <c r="S20" s="39" t="str">
        <f>O40</f>
        <v>Tane Dobbyn</v>
      </c>
      <c r="T20" s="35">
        <v>3</v>
      </c>
      <c r="V20" s="12" t="s">
        <v>7</v>
      </c>
    </row>
    <row r="21" spans="1:20" ht="18.75">
      <c r="A21" s="9" t="s">
        <v>6</v>
      </c>
      <c r="B21" s="55">
        <v>44</v>
      </c>
      <c r="C21" s="50" t="s">
        <v>164</v>
      </c>
      <c r="D21" s="23">
        <v>3</v>
      </c>
      <c r="E21" s="15"/>
      <c r="F21" s="3" t="s">
        <v>3</v>
      </c>
      <c r="G21" s="10" t="str">
        <f>C14</f>
        <v>Jack Lawson</v>
      </c>
      <c r="H21" s="40">
        <v>3</v>
      </c>
      <c r="J21" s="68" t="s">
        <v>60</v>
      </c>
      <c r="K21" s="38" t="str">
        <f>C36</f>
        <v>Luke Skelton</v>
      </c>
      <c r="L21" s="20">
        <v>3</v>
      </c>
      <c r="R21" s="7" t="s">
        <v>5</v>
      </c>
      <c r="S21" s="10" t="str">
        <f>O23</f>
        <v>Touma Cameron</v>
      </c>
      <c r="T21" s="33">
        <v>2</v>
      </c>
    </row>
    <row r="22" spans="1:20" ht="18.75">
      <c r="A22" s="19"/>
      <c r="B22" s="28"/>
      <c r="C22" s="19"/>
      <c r="D22" s="19"/>
      <c r="E22" s="15"/>
      <c r="F22" s="68" t="s">
        <v>60</v>
      </c>
      <c r="G22" s="10" t="str">
        <f>C8</f>
        <v>Riley Munro</v>
      </c>
      <c r="H22" s="33">
        <v>1</v>
      </c>
      <c r="J22" s="7" t="s">
        <v>5</v>
      </c>
      <c r="K22" s="38" t="str">
        <f>G12</f>
        <v>Dayne Peel</v>
      </c>
      <c r="L22" s="20">
        <v>4</v>
      </c>
      <c r="N22" s="15"/>
      <c r="O22" s="63" t="s">
        <v>302</v>
      </c>
      <c r="P22" s="1">
        <v>29</v>
      </c>
      <c r="R22" s="9" t="s">
        <v>6</v>
      </c>
      <c r="S22" s="26" t="str">
        <f>O34</f>
        <v>Matt Boyle</v>
      </c>
      <c r="T22" s="37">
        <v>1</v>
      </c>
    </row>
    <row r="23" spans="1:24" ht="18.75">
      <c r="A23" s="15"/>
      <c r="B23" s="36" t="s">
        <v>15</v>
      </c>
      <c r="C23" s="1"/>
      <c r="D23" s="1">
        <v>4</v>
      </c>
      <c r="E23" s="15"/>
      <c r="F23" s="7" t="s">
        <v>5</v>
      </c>
      <c r="G23" s="10" t="str">
        <f>C37</f>
        <v>Ben Lorentson</v>
      </c>
      <c r="H23" s="35">
        <v>2</v>
      </c>
      <c r="J23" s="9" t="s">
        <v>6</v>
      </c>
      <c r="K23" s="38" t="str">
        <f>C7</f>
        <v>Jackson Grimshaw</v>
      </c>
      <c r="L23" s="23">
        <v>2</v>
      </c>
      <c r="N23" s="3" t="s">
        <v>3</v>
      </c>
      <c r="O23" s="10" t="str">
        <f>K20</f>
        <v>Touma Cameron</v>
      </c>
      <c r="P23" s="33">
        <v>2</v>
      </c>
      <c r="R23" s="19"/>
      <c r="S23" s="28"/>
      <c r="T23" s="19"/>
      <c r="V23" s="15"/>
      <c r="W23" s="36" t="s">
        <v>30</v>
      </c>
      <c r="X23" s="1">
        <v>37</v>
      </c>
    </row>
    <row r="24" spans="1:27" ht="21">
      <c r="A24" s="3" t="s">
        <v>3</v>
      </c>
      <c r="B24" s="53">
        <v>7</v>
      </c>
      <c r="C24" s="49" t="s">
        <v>130</v>
      </c>
      <c r="D24" s="16">
        <v>4</v>
      </c>
      <c r="E24" s="15"/>
      <c r="F24" s="9" t="s">
        <v>6</v>
      </c>
      <c r="G24" s="10">
        <f>C19</f>
        <v>20</v>
      </c>
      <c r="H24" s="33"/>
      <c r="J24" s="19"/>
      <c r="K24" s="28"/>
      <c r="L24" s="19"/>
      <c r="N24" s="68" t="s">
        <v>60</v>
      </c>
      <c r="O24" s="39" t="str">
        <f>K28</f>
        <v>Archie Mandin</v>
      </c>
      <c r="P24" s="35">
        <v>3</v>
      </c>
      <c r="R24" s="19"/>
      <c r="S24" s="36" t="s">
        <v>57</v>
      </c>
      <c r="T24" s="1">
        <v>35</v>
      </c>
      <c r="V24" s="3" t="s">
        <v>3</v>
      </c>
      <c r="W24" s="10" t="str">
        <f>S22</f>
        <v>Matt Boyle</v>
      </c>
      <c r="X24" s="33">
        <v>2</v>
      </c>
      <c r="Z24" s="31" t="s">
        <v>12</v>
      </c>
      <c r="AA24" s="227" t="s">
        <v>386</v>
      </c>
    </row>
    <row r="25" spans="1:24" ht="18.75">
      <c r="A25" s="68" t="s">
        <v>60</v>
      </c>
      <c r="B25" s="54">
        <v>18</v>
      </c>
      <c r="C25" s="50" t="s">
        <v>140</v>
      </c>
      <c r="D25" s="20">
        <v>3</v>
      </c>
      <c r="E25" s="15"/>
      <c r="F25" s="19"/>
      <c r="G25" s="19"/>
      <c r="H25" s="19"/>
      <c r="J25" s="19"/>
      <c r="K25" s="36" t="s">
        <v>46</v>
      </c>
      <c r="L25" s="1">
        <v>21</v>
      </c>
      <c r="N25" s="7" t="s">
        <v>5</v>
      </c>
      <c r="O25" s="10" t="str">
        <f>K14</f>
        <v>Jarvis Earle</v>
      </c>
      <c r="P25" s="33">
        <v>1</v>
      </c>
      <c r="R25" s="3" t="s">
        <v>3</v>
      </c>
      <c r="S25" s="38" t="str">
        <f>O25</f>
        <v>Jarvis Earle</v>
      </c>
      <c r="T25" s="16">
        <v>3</v>
      </c>
      <c r="V25" s="68" t="s">
        <v>60</v>
      </c>
      <c r="W25" s="39" t="str">
        <f>S27</f>
        <v>Jett Secomb</v>
      </c>
      <c r="X25" s="35">
        <v>3</v>
      </c>
    </row>
    <row r="26" spans="1:28" ht="18.75">
      <c r="A26" s="7" t="s">
        <v>5</v>
      </c>
      <c r="B26" s="54">
        <v>30</v>
      </c>
      <c r="C26" s="50" t="s">
        <v>150</v>
      </c>
      <c r="D26" s="20">
        <v>2</v>
      </c>
      <c r="E26" s="15"/>
      <c r="F26" s="15"/>
      <c r="G26" s="15"/>
      <c r="H26" s="15"/>
      <c r="J26" s="3" t="s">
        <v>3</v>
      </c>
      <c r="K26" s="38" t="str">
        <f>C18</f>
        <v>Jack O'Brien</v>
      </c>
      <c r="L26" s="16">
        <v>1</v>
      </c>
      <c r="N26" s="19"/>
      <c r="O26" s="28"/>
      <c r="P26" s="19"/>
      <c r="R26" s="68" t="s">
        <v>60</v>
      </c>
      <c r="S26" s="38" t="str">
        <f>O29</f>
        <v>Marlon Harrison</v>
      </c>
      <c r="T26" s="20">
        <v>1</v>
      </c>
      <c r="V26" s="7" t="s">
        <v>5</v>
      </c>
      <c r="W26" s="10" t="str">
        <f>S32</f>
        <v>Lennix Smith</v>
      </c>
      <c r="X26" s="33">
        <v>1</v>
      </c>
      <c r="Z26" s="15"/>
      <c r="AA26" s="36" t="s">
        <v>13</v>
      </c>
      <c r="AB26" s="1">
        <v>39</v>
      </c>
    </row>
    <row r="27" spans="1:28" ht="18.75">
      <c r="A27" s="9" t="s">
        <v>6</v>
      </c>
      <c r="B27" s="55">
        <v>42</v>
      </c>
      <c r="C27" s="50" t="s">
        <v>162</v>
      </c>
      <c r="D27" s="23">
        <v>1</v>
      </c>
      <c r="E27" s="15"/>
      <c r="F27" s="15"/>
      <c r="G27" s="15"/>
      <c r="H27" s="15"/>
      <c r="J27" s="68" t="s">
        <v>60</v>
      </c>
      <c r="K27" s="38" t="str">
        <f>C26</f>
        <v>Gus Chaffe</v>
      </c>
      <c r="L27" s="20">
        <v>3</v>
      </c>
      <c r="N27" s="19"/>
      <c r="O27" s="63" t="s">
        <v>304</v>
      </c>
      <c r="P27" s="1">
        <v>30</v>
      </c>
      <c r="R27" s="7" t="s">
        <v>5</v>
      </c>
      <c r="S27" s="38" t="str">
        <f>O18</f>
        <v>Jett Secomb</v>
      </c>
      <c r="T27" s="20">
        <v>2</v>
      </c>
      <c r="Z27" s="3" t="s">
        <v>3</v>
      </c>
      <c r="AA27" s="10" t="str">
        <f>W26</f>
        <v>Lennix Smith</v>
      </c>
      <c r="AB27" s="33">
        <v>2</v>
      </c>
    </row>
    <row r="28" spans="1:28" ht="18.75">
      <c r="A28" s="15"/>
      <c r="B28" s="41"/>
      <c r="C28" s="15"/>
      <c r="D28" s="15"/>
      <c r="E28" s="15"/>
      <c r="F28" s="15"/>
      <c r="G28" s="15"/>
      <c r="H28" s="15"/>
      <c r="J28" s="7" t="s">
        <v>5</v>
      </c>
      <c r="K28" s="140" t="str">
        <f>G36</f>
        <v>Archie Mandin</v>
      </c>
      <c r="L28" s="20">
        <v>2</v>
      </c>
      <c r="N28" s="3" t="s">
        <v>3</v>
      </c>
      <c r="O28" s="38" t="str">
        <f>K26</f>
        <v>Jack O'Brien</v>
      </c>
      <c r="P28" s="16">
        <v>2</v>
      </c>
      <c r="R28" s="9" t="s">
        <v>6</v>
      </c>
      <c r="S28" s="38" t="str">
        <f>O43</f>
        <v>Jai Glinderman</v>
      </c>
      <c r="T28" s="23">
        <v>4</v>
      </c>
      <c r="V28" s="19"/>
      <c r="W28" s="28"/>
      <c r="X28" s="19"/>
      <c r="Z28" s="68" t="s">
        <v>60</v>
      </c>
      <c r="AA28" s="39" t="str">
        <f>W24</f>
        <v>Matt Boyle</v>
      </c>
      <c r="AB28" s="35">
        <v>4</v>
      </c>
    </row>
    <row r="29" spans="1:28" ht="18.75">
      <c r="A29" s="15"/>
      <c r="B29" s="36" t="s">
        <v>16</v>
      </c>
      <c r="C29" s="1"/>
      <c r="D29" s="1">
        <v>5</v>
      </c>
      <c r="E29" s="15"/>
      <c r="F29" s="15"/>
      <c r="G29" s="15"/>
      <c r="H29" s="15"/>
      <c r="J29" s="9" t="s">
        <v>6</v>
      </c>
      <c r="K29" s="38" t="str">
        <f>C45</f>
        <v>Dom Thomas</v>
      </c>
      <c r="L29" s="23">
        <v>4</v>
      </c>
      <c r="N29" s="68" t="s">
        <v>60</v>
      </c>
      <c r="O29" s="38" t="str">
        <f>K54</f>
        <v>Marlon Harrison</v>
      </c>
      <c r="P29" s="20">
        <v>1</v>
      </c>
      <c r="R29" s="19"/>
      <c r="S29" s="28"/>
      <c r="T29" s="19"/>
      <c r="V29" s="19"/>
      <c r="W29" s="36" t="s">
        <v>32</v>
      </c>
      <c r="X29" s="1">
        <v>38</v>
      </c>
      <c r="Z29" s="7" t="s">
        <v>5</v>
      </c>
      <c r="AA29" s="10" t="str">
        <f>W30</f>
        <v>Taj Simon</v>
      </c>
      <c r="AB29" s="33">
        <v>3</v>
      </c>
    </row>
    <row r="30" spans="1:28" ht="18.75">
      <c r="A30" s="3" t="s">
        <v>3</v>
      </c>
      <c r="B30" s="53">
        <v>9</v>
      </c>
      <c r="C30" s="49" t="s">
        <v>132</v>
      </c>
      <c r="D30" s="16">
        <v>2</v>
      </c>
      <c r="E30" s="15"/>
      <c r="F30" s="15"/>
      <c r="G30" s="15"/>
      <c r="H30" s="15"/>
      <c r="J30" s="19"/>
      <c r="K30" s="28"/>
      <c r="L30" s="19"/>
      <c r="N30" s="7" t="s">
        <v>5</v>
      </c>
      <c r="O30" s="38" t="str">
        <f>K33</f>
        <v>Kod Killorn</v>
      </c>
      <c r="P30" s="20">
        <v>3</v>
      </c>
      <c r="R30" s="19"/>
      <c r="S30" s="36" t="s">
        <v>58</v>
      </c>
      <c r="T30" s="1">
        <v>36</v>
      </c>
      <c r="V30" s="3" t="s">
        <v>3</v>
      </c>
      <c r="W30" s="38" t="str">
        <f>S31</f>
        <v>Taj Simon</v>
      </c>
      <c r="X30" s="16">
        <v>1</v>
      </c>
      <c r="Z30" s="9" t="s">
        <v>6</v>
      </c>
      <c r="AA30" s="26" t="str">
        <f>W31</f>
        <v>Marlon Harrison</v>
      </c>
      <c r="AB30" s="37">
        <v>1</v>
      </c>
    </row>
    <row r="31" spans="1:24" ht="18.75">
      <c r="A31" s="68" t="s">
        <v>60</v>
      </c>
      <c r="B31" s="54">
        <v>16</v>
      </c>
      <c r="C31" s="50" t="s">
        <v>138</v>
      </c>
      <c r="D31" s="20">
        <v>1</v>
      </c>
      <c r="E31" s="15"/>
      <c r="F31" s="15"/>
      <c r="G31" s="15"/>
      <c r="H31" s="15"/>
      <c r="J31" s="15"/>
      <c r="K31" s="36" t="s">
        <v>47</v>
      </c>
      <c r="L31" s="1">
        <v>22</v>
      </c>
      <c r="N31" s="19"/>
      <c r="O31" s="28"/>
      <c r="P31" s="19"/>
      <c r="R31" s="3" t="s">
        <v>3</v>
      </c>
      <c r="S31" s="38" t="str">
        <f>O45</f>
        <v>Taj Simon</v>
      </c>
      <c r="T31" s="16">
        <v>1</v>
      </c>
      <c r="V31" s="68" t="s">
        <v>60</v>
      </c>
      <c r="W31" s="38" t="str">
        <f>S26</f>
        <v>Marlon Harrison</v>
      </c>
      <c r="X31" s="20">
        <v>2</v>
      </c>
    </row>
    <row r="32" spans="1:24" ht="18.75">
      <c r="A32" s="7" t="s">
        <v>5</v>
      </c>
      <c r="B32" s="54">
        <v>28</v>
      </c>
      <c r="C32" s="50" t="s">
        <v>147</v>
      </c>
      <c r="D32" s="20">
        <v>4</v>
      </c>
      <c r="E32" s="15"/>
      <c r="F32" s="1" t="s">
        <v>257</v>
      </c>
      <c r="G32" s="41" t="s">
        <v>14</v>
      </c>
      <c r="H32" s="1">
        <v>15</v>
      </c>
      <c r="J32" s="3" t="s">
        <v>3</v>
      </c>
      <c r="K32" s="38" t="str">
        <f>C27</f>
        <v>Zac Tinson</v>
      </c>
      <c r="L32" s="16">
        <v>1</v>
      </c>
      <c r="N32" s="19"/>
      <c r="O32" s="63" t="s">
        <v>301</v>
      </c>
      <c r="P32" s="1">
        <v>31</v>
      </c>
      <c r="R32" s="68" t="s">
        <v>60</v>
      </c>
      <c r="S32" s="38" t="str">
        <f>O35</f>
        <v>Lennix Smith</v>
      </c>
      <c r="T32" s="20">
        <v>2</v>
      </c>
      <c r="V32" s="7" t="s">
        <v>5</v>
      </c>
      <c r="W32" s="38" t="str">
        <f>S21</f>
        <v>Touma Cameron</v>
      </c>
      <c r="X32" s="20">
        <v>3</v>
      </c>
    </row>
    <row r="33" spans="1:20" ht="18.75">
      <c r="A33" s="9" t="s">
        <v>6</v>
      </c>
      <c r="B33" s="55">
        <v>40</v>
      </c>
      <c r="C33" s="50" t="s">
        <v>160</v>
      </c>
      <c r="D33" s="23">
        <v>3</v>
      </c>
      <c r="E33" s="15"/>
      <c r="F33" s="3" t="s">
        <v>3</v>
      </c>
      <c r="G33" s="10" t="str">
        <f>C33</f>
        <v>Max Hutchinson</v>
      </c>
      <c r="H33" s="16">
        <v>2</v>
      </c>
      <c r="J33" s="68" t="s">
        <v>60</v>
      </c>
      <c r="K33" s="38" t="str">
        <f>C31</f>
        <v>Kod Killorn</v>
      </c>
      <c r="L33" s="20">
        <v>2</v>
      </c>
      <c r="N33" s="3" t="s">
        <v>3</v>
      </c>
      <c r="O33" s="38" t="str">
        <f>K32</f>
        <v>Zac Tinson</v>
      </c>
      <c r="P33" s="16">
        <v>4</v>
      </c>
      <c r="R33" s="7" t="s">
        <v>5</v>
      </c>
      <c r="S33" s="38" t="str">
        <f>O39</f>
        <v>Oscar Salt</v>
      </c>
      <c r="T33" s="20">
        <v>4</v>
      </c>
    </row>
    <row r="34" spans="1:20" ht="18.75">
      <c r="A34" s="19"/>
      <c r="B34" s="28"/>
      <c r="C34" s="19"/>
      <c r="D34" s="19"/>
      <c r="E34" s="15"/>
      <c r="F34" s="68" t="s">
        <v>60</v>
      </c>
      <c r="G34" s="10" t="str">
        <f>C39</f>
        <v>Zac Knott</v>
      </c>
      <c r="H34" s="20">
        <v>4</v>
      </c>
      <c r="J34" s="7" t="s">
        <v>5</v>
      </c>
      <c r="K34" s="38" t="str">
        <f>C51</f>
        <v>Cruz McKee</v>
      </c>
      <c r="L34" s="20">
        <v>4</v>
      </c>
      <c r="N34" s="68" t="s">
        <v>60</v>
      </c>
      <c r="O34" s="38" t="str">
        <f>K44</f>
        <v>Matt Boyle</v>
      </c>
      <c r="P34" s="20">
        <v>2</v>
      </c>
      <c r="R34" s="9" t="s">
        <v>6</v>
      </c>
      <c r="S34" s="38" t="str">
        <f>O28</f>
        <v>Jack O'Brien</v>
      </c>
      <c r="T34" s="23">
        <v>3</v>
      </c>
    </row>
    <row r="35" spans="1:20" ht="18.75">
      <c r="A35" s="19"/>
      <c r="B35" s="36" t="s">
        <v>31</v>
      </c>
      <c r="C35" s="1"/>
      <c r="D35" s="1">
        <v>6</v>
      </c>
      <c r="E35" s="15"/>
      <c r="F35" s="7" t="s">
        <v>5</v>
      </c>
      <c r="G35" s="10" t="str">
        <f>C21</f>
        <v>Roman Bunting</v>
      </c>
      <c r="H35" s="20">
        <v>3</v>
      </c>
      <c r="J35" s="9" t="s">
        <v>6</v>
      </c>
      <c r="K35" s="38" t="str">
        <f>G23</f>
        <v>Ben Lorentson</v>
      </c>
      <c r="L35" s="23">
        <v>3</v>
      </c>
      <c r="N35" s="7" t="s">
        <v>5</v>
      </c>
      <c r="O35" s="38" t="str">
        <f>K40</f>
        <v>Lennix Smith</v>
      </c>
      <c r="P35" s="20">
        <v>1</v>
      </c>
      <c r="R35" s="19"/>
      <c r="S35" s="28"/>
      <c r="T35" s="19"/>
    </row>
    <row r="36" spans="1:16" ht="18.75">
      <c r="A36" s="3" t="s">
        <v>3</v>
      </c>
      <c r="B36" s="53">
        <v>11</v>
      </c>
      <c r="C36" s="49" t="s">
        <v>134</v>
      </c>
      <c r="D36" s="16">
        <v>2</v>
      </c>
      <c r="E36" s="15"/>
      <c r="F36" s="9" t="s">
        <v>6</v>
      </c>
      <c r="G36" s="10" t="str">
        <f>C50</f>
        <v>Archie Mandin</v>
      </c>
      <c r="H36" s="23">
        <v>1</v>
      </c>
      <c r="J36" s="15"/>
      <c r="K36" s="41"/>
      <c r="L36" s="15"/>
      <c r="N36" s="19"/>
      <c r="O36" s="28"/>
      <c r="P36" s="19"/>
    </row>
    <row r="37" spans="1:28" ht="18.75">
      <c r="A37" s="68" t="s">
        <v>60</v>
      </c>
      <c r="B37" s="54">
        <v>14</v>
      </c>
      <c r="C37" s="50" t="s">
        <v>137</v>
      </c>
      <c r="D37" s="20">
        <v>3</v>
      </c>
      <c r="E37" s="15"/>
      <c r="F37" s="19"/>
      <c r="G37" s="19"/>
      <c r="H37" s="19"/>
      <c r="J37" s="15"/>
      <c r="K37" s="36" t="s">
        <v>48</v>
      </c>
      <c r="L37" s="1">
        <v>23</v>
      </c>
      <c r="N37" s="15"/>
      <c r="O37" s="63" t="s">
        <v>299</v>
      </c>
      <c r="P37" s="1">
        <v>32</v>
      </c>
      <c r="R37" s="72"/>
      <c r="S37" s="75"/>
      <c r="T37" s="75"/>
      <c r="U37" s="72"/>
      <c r="V37" s="72"/>
      <c r="W37" s="72"/>
      <c r="X37" s="72"/>
      <c r="Y37" s="72"/>
      <c r="Z37" s="72"/>
      <c r="AA37" s="72"/>
      <c r="AB37" s="72"/>
    </row>
    <row r="38" spans="1:28" ht="18.75">
      <c r="A38" s="7" t="s">
        <v>5</v>
      </c>
      <c r="B38" s="54">
        <v>26</v>
      </c>
      <c r="C38" s="50" t="s">
        <v>146</v>
      </c>
      <c r="D38" s="20">
        <v>1</v>
      </c>
      <c r="E38" s="15"/>
      <c r="F38" s="19"/>
      <c r="G38" s="19"/>
      <c r="H38" s="19"/>
      <c r="J38" s="3" t="s">
        <v>3</v>
      </c>
      <c r="K38" s="38" t="str">
        <f>C38</f>
        <v>Rasmus King</v>
      </c>
      <c r="L38" s="16">
        <v>4</v>
      </c>
      <c r="N38" s="3" t="s">
        <v>3</v>
      </c>
      <c r="O38" s="38" t="str">
        <f>K57</f>
        <v>Nate Hopkins</v>
      </c>
      <c r="P38" s="16">
        <v>3</v>
      </c>
      <c r="R38" s="72"/>
      <c r="S38" s="75"/>
      <c r="T38" s="75"/>
      <c r="U38" s="72"/>
      <c r="V38" s="72"/>
      <c r="W38" s="72"/>
      <c r="X38" s="72"/>
      <c r="Y38" s="72"/>
      <c r="Z38" s="72"/>
      <c r="AA38" s="72"/>
      <c r="AB38" s="72"/>
    </row>
    <row r="39" spans="1:28" ht="18.75">
      <c r="A39" s="9" t="s">
        <v>6</v>
      </c>
      <c r="B39" s="55">
        <v>38</v>
      </c>
      <c r="C39" s="50" t="s">
        <v>158</v>
      </c>
      <c r="D39" s="23">
        <v>4</v>
      </c>
      <c r="E39" s="15"/>
      <c r="F39" s="19"/>
      <c r="G39" s="19"/>
      <c r="H39" s="19"/>
      <c r="J39" s="68" t="s">
        <v>60</v>
      </c>
      <c r="K39" s="38" t="str">
        <f>C43</f>
        <v>Jahli Brooks</v>
      </c>
      <c r="L39" s="20">
        <v>3</v>
      </c>
      <c r="N39" s="68" t="s">
        <v>60</v>
      </c>
      <c r="O39" s="38" t="str">
        <f>K41</f>
        <v>Oscar Salt</v>
      </c>
      <c r="P39" s="20">
        <v>2</v>
      </c>
      <c r="R39" s="72"/>
      <c r="S39" s="75"/>
      <c r="T39" s="75"/>
      <c r="U39" s="72"/>
      <c r="V39" s="72"/>
      <c r="W39" s="72"/>
      <c r="X39" s="72"/>
      <c r="Y39" s="72"/>
      <c r="Z39" s="72"/>
      <c r="AA39" s="72"/>
      <c r="AB39" s="72"/>
    </row>
    <row r="40" spans="1:28" ht="18.75">
      <c r="A40" s="15"/>
      <c r="B40" s="41"/>
      <c r="C40" s="15"/>
      <c r="D40" s="15"/>
      <c r="E40" s="15"/>
      <c r="F40" s="15"/>
      <c r="G40" s="15"/>
      <c r="H40" s="15"/>
      <c r="J40" s="7" t="s">
        <v>5</v>
      </c>
      <c r="K40" s="38" t="str">
        <f>C56</f>
        <v>Lennix Smith</v>
      </c>
      <c r="L40" s="20">
        <v>2</v>
      </c>
      <c r="N40" s="7" t="s">
        <v>5</v>
      </c>
      <c r="O40" s="38" t="str">
        <f>K64</f>
        <v>Tane Dobbyn</v>
      </c>
      <c r="P40" s="20">
        <v>1</v>
      </c>
      <c r="R40" s="72"/>
      <c r="S40" s="76"/>
      <c r="T40" s="76"/>
      <c r="U40" s="72"/>
      <c r="V40" s="72"/>
      <c r="W40" s="72"/>
      <c r="X40" s="72"/>
      <c r="Y40" s="72"/>
      <c r="Z40" s="72"/>
      <c r="AA40" s="72"/>
      <c r="AB40" s="72"/>
    </row>
    <row r="41" spans="1:28" ht="18.75">
      <c r="A41" s="15"/>
      <c r="B41" s="41"/>
      <c r="C41" s="15"/>
      <c r="D41" s="15"/>
      <c r="E41" s="15"/>
      <c r="F41" s="15"/>
      <c r="G41" s="15"/>
      <c r="H41" s="15"/>
      <c r="J41" s="9" t="s">
        <v>6</v>
      </c>
      <c r="K41" s="38" t="str">
        <f>G11</f>
        <v>Oscar Salt</v>
      </c>
      <c r="L41" s="23">
        <v>1</v>
      </c>
      <c r="N41" s="65"/>
      <c r="O41" s="64"/>
      <c r="P41" s="19"/>
      <c r="R41" s="72"/>
      <c r="S41" s="75"/>
      <c r="T41" s="75"/>
      <c r="U41" s="72"/>
      <c r="V41" s="72"/>
      <c r="W41" s="72"/>
      <c r="X41" s="72"/>
      <c r="Y41" s="72"/>
      <c r="Z41" s="72"/>
      <c r="AA41" s="72"/>
      <c r="AB41" s="72"/>
    </row>
    <row r="42" spans="1:28" ht="18.75">
      <c r="A42" s="15"/>
      <c r="B42" s="36" t="s">
        <v>33</v>
      </c>
      <c r="C42" s="1"/>
      <c r="D42" s="1">
        <v>7</v>
      </c>
      <c r="E42" s="15"/>
      <c r="F42" s="15"/>
      <c r="G42" s="15"/>
      <c r="H42" s="15"/>
      <c r="J42" s="19"/>
      <c r="K42" s="28"/>
      <c r="L42" s="19"/>
      <c r="O42" s="66" t="s">
        <v>300</v>
      </c>
      <c r="P42" s="62">
        <v>33</v>
      </c>
      <c r="R42" s="72"/>
      <c r="S42" s="75"/>
      <c r="T42" s="75"/>
      <c r="U42" s="72"/>
      <c r="V42" s="72"/>
      <c r="W42" s="72"/>
      <c r="X42" s="72"/>
      <c r="Y42" s="72"/>
      <c r="Z42" s="72"/>
      <c r="AA42" s="72"/>
      <c r="AB42" s="72"/>
    </row>
    <row r="43" spans="1:28" ht="18.75">
      <c r="A43" s="3" t="s">
        <v>3</v>
      </c>
      <c r="B43" s="53">
        <v>12</v>
      </c>
      <c r="C43" s="49" t="s">
        <v>135</v>
      </c>
      <c r="D43" s="33">
        <v>1</v>
      </c>
      <c r="E43" s="15"/>
      <c r="F43" s="15"/>
      <c r="G43" s="15"/>
      <c r="H43" s="15"/>
      <c r="J43" s="19"/>
      <c r="K43" s="36" t="s">
        <v>49</v>
      </c>
      <c r="L43" s="1">
        <v>24</v>
      </c>
      <c r="N43" s="3" t="s">
        <v>3</v>
      </c>
      <c r="O43" s="38" t="str">
        <f>K63</f>
        <v>Jai Glinderman</v>
      </c>
      <c r="P43" s="16">
        <v>2</v>
      </c>
      <c r="R43" s="72"/>
      <c r="S43" s="75"/>
      <c r="T43" s="75"/>
      <c r="U43" s="72"/>
      <c r="V43" s="72"/>
      <c r="W43" s="72"/>
      <c r="X43" s="72"/>
      <c r="Y43" s="72"/>
      <c r="Z43" s="72"/>
      <c r="AA43" s="72"/>
      <c r="AB43" s="72"/>
    </row>
    <row r="44" spans="1:28" ht="18.75">
      <c r="A44" s="68" t="s">
        <v>60</v>
      </c>
      <c r="B44" s="54">
        <v>13</v>
      </c>
      <c r="C44" s="50" t="s">
        <v>136</v>
      </c>
      <c r="D44" s="35">
        <v>4</v>
      </c>
      <c r="E44" s="15"/>
      <c r="F44" s="15"/>
      <c r="G44" s="15"/>
      <c r="H44" s="15"/>
      <c r="J44" s="3" t="s">
        <v>3</v>
      </c>
      <c r="K44" s="38" t="str">
        <f>C49</f>
        <v>Matt Boyle</v>
      </c>
      <c r="L44" s="16">
        <v>1</v>
      </c>
      <c r="N44" s="68" t="s">
        <v>60</v>
      </c>
      <c r="O44" s="38" t="str">
        <f>K58</f>
        <v>Kyan Falvey</v>
      </c>
      <c r="P44" s="20">
        <v>3</v>
      </c>
      <c r="R44" s="72"/>
      <c r="S44" s="75"/>
      <c r="T44" s="75"/>
      <c r="U44" s="72"/>
      <c r="V44" s="72"/>
      <c r="W44" s="72"/>
      <c r="X44" s="72"/>
      <c r="Y44" s="72"/>
      <c r="Z44" s="72"/>
      <c r="AA44" s="72"/>
      <c r="AB44" s="72"/>
    </row>
    <row r="45" spans="1:28" ht="18.75">
      <c r="A45" s="7" t="s">
        <v>5</v>
      </c>
      <c r="B45" s="54">
        <v>25</v>
      </c>
      <c r="C45" s="50" t="s">
        <v>145</v>
      </c>
      <c r="D45" s="33">
        <v>2</v>
      </c>
      <c r="E45" s="15"/>
      <c r="F45" s="1" t="s">
        <v>257</v>
      </c>
      <c r="G45" s="41" t="s">
        <v>17</v>
      </c>
      <c r="H45" s="1">
        <v>16</v>
      </c>
      <c r="J45" s="68" t="s">
        <v>60</v>
      </c>
      <c r="K45" s="140" t="str">
        <f>C55</f>
        <v>Ty Richardson</v>
      </c>
      <c r="L45" s="20">
        <v>2</v>
      </c>
      <c r="N45" s="7" t="s">
        <v>5</v>
      </c>
      <c r="O45" s="38" t="str">
        <f>K51</f>
        <v>Taj Simon</v>
      </c>
      <c r="P45" s="20">
        <v>1</v>
      </c>
      <c r="R45" s="72"/>
      <c r="S45" s="75"/>
      <c r="T45" s="75"/>
      <c r="U45" s="72"/>
      <c r="V45" s="72"/>
      <c r="W45" s="72"/>
      <c r="X45" s="72"/>
      <c r="Y45" s="72"/>
      <c r="Z45" s="72"/>
      <c r="AA45" s="72"/>
      <c r="AB45" s="72"/>
    </row>
    <row r="46" spans="1:28" ht="18.75">
      <c r="A46" s="9" t="s">
        <v>6</v>
      </c>
      <c r="B46" s="55">
        <v>37</v>
      </c>
      <c r="C46" s="50" t="s">
        <v>157</v>
      </c>
      <c r="D46" s="37">
        <v>3</v>
      </c>
      <c r="E46" s="15"/>
      <c r="F46" s="3" t="s">
        <v>3</v>
      </c>
      <c r="G46" s="10" t="str">
        <f>C70</f>
        <v>William Pascoe</v>
      </c>
      <c r="H46" s="16">
        <v>2</v>
      </c>
      <c r="J46" s="7" t="s">
        <v>5</v>
      </c>
      <c r="K46" s="50" t="s">
        <v>141</v>
      </c>
      <c r="L46" s="20">
        <v>3</v>
      </c>
      <c r="R46" s="72"/>
      <c r="S46" s="75"/>
      <c r="T46" s="75"/>
      <c r="U46" s="72"/>
      <c r="V46" s="72"/>
      <c r="W46" s="72"/>
      <c r="X46" s="72"/>
      <c r="Y46" s="72"/>
      <c r="Z46" s="72"/>
      <c r="AA46" s="72"/>
      <c r="AB46" s="72"/>
    </row>
    <row r="47" spans="1:28" ht="18.75">
      <c r="A47" s="19"/>
      <c r="B47" s="28"/>
      <c r="C47" s="19"/>
      <c r="D47" s="19"/>
      <c r="E47" s="15"/>
      <c r="F47" s="68" t="s">
        <v>60</v>
      </c>
      <c r="G47" s="10" t="str">
        <f>C24</f>
        <v>Marlon Harrison</v>
      </c>
      <c r="H47" s="20">
        <v>1</v>
      </c>
      <c r="J47" s="9" t="s">
        <v>6</v>
      </c>
      <c r="K47" s="38" t="str">
        <f>G33</f>
        <v>Max Hutchinson</v>
      </c>
      <c r="L47" s="23">
        <v>4</v>
      </c>
      <c r="R47" s="72"/>
      <c r="S47" s="75"/>
      <c r="T47" s="75"/>
      <c r="U47" s="72"/>
      <c r="V47" s="72"/>
      <c r="W47" s="72"/>
      <c r="X47" s="72"/>
      <c r="Y47" s="72"/>
      <c r="Z47" s="72"/>
      <c r="AA47" s="72"/>
      <c r="AB47" s="72"/>
    </row>
    <row r="48" spans="1:28" ht="18.75">
      <c r="A48" s="19"/>
      <c r="B48" s="36" t="s">
        <v>34</v>
      </c>
      <c r="C48" s="1"/>
      <c r="D48" s="1">
        <v>8</v>
      </c>
      <c r="E48" s="15"/>
      <c r="F48" s="7" t="s">
        <v>5</v>
      </c>
      <c r="G48" s="10" t="str">
        <f>C63</f>
        <v>Lucas Couper</v>
      </c>
      <c r="H48" s="20">
        <v>3</v>
      </c>
      <c r="J48" s="15"/>
      <c r="K48" s="41"/>
      <c r="L48" s="15"/>
      <c r="R48" s="72"/>
      <c r="S48" s="76"/>
      <c r="T48" s="76"/>
      <c r="U48" s="72"/>
      <c r="V48" s="72"/>
      <c r="W48" s="72"/>
      <c r="X48" s="72"/>
      <c r="Y48" s="72"/>
      <c r="Z48" s="72"/>
      <c r="AA48" s="72"/>
      <c r="AB48" s="72"/>
    </row>
    <row r="49" spans="1:28" ht="18.75">
      <c r="A49" s="3" t="s">
        <v>3</v>
      </c>
      <c r="B49" s="53">
        <v>10</v>
      </c>
      <c r="C49" s="49" t="s">
        <v>133</v>
      </c>
      <c r="D49" s="16">
        <v>1</v>
      </c>
      <c r="E49" s="15"/>
      <c r="F49" s="9" t="s">
        <v>6</v>
      </c>
      <c r="G49" s="10" t="str">
        <f>C44</f>
        <v>William Peterson</v>
      </c>
      <c r="H49" s="23">
        <v>4</v>
      </c>
      <c r="J49" s="15"/>
      <c r="K49" s="41"/>
      <c r="L49" s="15"/>
      <c r="R49" s="72"/>
      <c r="S49" s="75"/>
      <c r="T49" s="75"/>
      <c r="U49" s="72"/>
      <c r="V49" s="72"/>
      <c r="W49" s="72"/>
      <c r="X49" s="72"/>
      <c r="Y49" s="72"/>
      <c r="Z49" s="72"/>
      <c r="AA49" s="72"/>
      <c r="AB49" s="72"/>
    </row>
    <row r="50" spans="1:28" ht="18.75">
      <c r="A50" s="68" t="s">
        <v>60</v>
      </c>
      <c r="B50" s="54">
        <v>15</v>
      </c>
      <c r="C50" s="50" t="s">
        <v>362</v>
      </c>
      <c r="D50" s="20">
        <v>4</v>
      </c>
      <c r="E50" s="15"/>
      <c r="F50" s="15"/>
      <c r="G50" s="15"/>
      <c r="H50" s="15"/>
      <c r="J50" s="15"/>
      <c r="K50" s="36" t="s">
        <v>50</v>
      </c>
      <c r="L50" s="1">
        <v>25</v>
      </c>
      <c r="R50" s="72"/>
      <c r="S50" s="75"/>
      <c r="T50" s="75"/>
      <c r="U50" s="72"/>
      <c r="V50" s="72"/>
      <c r="W50" s="72"/>
      <c r="X50" s="72"/>
      <c r="Y50" s="72"/>
      <c r="Z50" s="72"/>
      <c r="AA50" s="72"/>
      <c r="AB50" s="72"/>
    </row>
    <row r="51" spans="1:28" ht="18.75">
      <c r="A51" s="7" t="s">
        <v>5</v>
      </c>
      <c r="B51" s="54">
        <v>27</v>
      </c>
      <c r="C51" s="50" t="s">
        <v>148</v>
      </c>
      <c r="D51" s="20">
        <v>2</v>
      </c>
      <c r="E51" s="15"/>
      <c r="F51" s="15"/>
      <c r="G51" s="15"/>
      <c r="H51" s="15"/>
      <c r="J51" s="3" t="s">
        <v>3</v>
      </c>
      <c r="K51" s="38" t="s">
        <v>129</v>
      </c>
      <c r="L51" s="33">
        <v>2</v>
      </c>
      <c r="R51" s="72"/>
      <c r="S51" s="75"/>
      <c r="T51" s="75"/>
      <c r="U51" s="72"/>
      <c r="V51" s="72"/>
      <c r="W51" s="72"/>
      <c r="X51" s="72"/>
      <c r="Y51" s="72"/>
      <c r="Z51" s="72"/>
      <c r="AA51" s="72"/>
      <c r="AB51" s="72"/>
    </row>
    <row r="52" spans="1:28" ht="18.75">
      <c r="A52" s="9" t="s">
        <v>6</v>
      </c>
      <c r="B52" s="55">
        <v>39</v>
      </c>
      <c r="C52" s="50" t="s">
        <v>159</v>
      </c>
      <c r="D52" s="23">
        <v>3</v>
      </c>
      <c r="E52" s="15"/>
      <c r="F52" s="15"/>
      <c r="G52" s="15"/>
      <c r="H52" s="15"/>
      <c r="J52" s="68" t="s">
        <v>60</v>
      </c>
      <c r="K52" s="140" t="str">
        <f>C20</f>
        <v>Jean Gaud</v>
      </c>
      <c r="L52" s="35">
        <v>4</v>
      </c>
      <c r="R52" s="72"/>
      <c r="S52" s="75"/>
      <c r="T52" s="75"/>
      <c r="U52" s="72"/>
      <c r="V52" s="72"/>
      <c r="W52" s="72"/>
      <c r="X52" s="72"/>
      <c r="Y52" s="72"/>
      <c r="Z52" s="72"/>
      <c r="AA52" s="72"/>
      <c r="AB52" s="72"/>
    </row>
    <row r="53" spans="1:28" ht="18.75">
      <c r="A53" s="19"/>
      <c r="B53" s="28"/>
      <c r="C53" s="19"/>
      <c r="D53" s="19"/>
      <c r="E53" s="15"/>
      <c r="F53" s="15"/>
      <c r="G53" s="15"/>
      <c r="H53" s="15"/>
      <c r="J53" s="7" t="s">
        <v>5</v>
      </c>
      <c r="K53" s="38" t="str">
        <f>C69</f>
        <v>Kalan Orchard</v>
      </c>
      <c r="L53" s="33">
        <v>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ht="18.75">
      <c r="A54" s="19"/>
      <c r="B54" s="36" t="s">
        <v>35</v>
      </c>
      <c r="C54" s="1"/>
      <c r="D54" s="1">
        <v>9</v>
      </c>
      <c r="E54" s="15"/>
      <c r="F54" s="15"/>
      <c r="G54" s="15"/>
      <c r="H54" s="15"/>
      <c r="J54" s="9" t="s">
        <v>6</v>
      </c>
      <c r="K54" s="38" t="str">
        <f>G47</f>
        <v>Marlon Harrison</v>
      </c>
      <c r="L54" s="37">
        <v>1</v>
      </c>
      <c r="R54" s="72"/>
      <c r="S54" s="75"/>
      <c r="T54" s="75"/>
      <c r="U54" s="72"/>
      <c r="V54" s="72"/>
      <c r="W54" s="72"/>
      <c r="X54" s="72"/>
      <c r="Y54" s="72"/>
      <c r="Z54" s="72"/>
      <c r="AA54" s="72"/>
      <c r="AB54" s="72"/>
    </row>
    <row r="55" spans="1:28" ht="18.75">
      <c r="A55" s="3" t="s">
        <v>3</v>
      </c>
      <c r="B55" s="53">
        <v>8</v>
      </c>
      <c r="C55" s="49" t="s">
        <v>131</v>
      </c>
      <c r="D55" s="16">
        <v>1</v>
      </c>
      <c r="E55" s="15"/>
      <c r="F55" s="15"/>
      <c r="G55" s="15"/>
      <c r="H55" s="15"/>
      <c r="J55" s="19"/>
      <c r="K55" s="28"/>
      <c r="L55" s="19"/>
      <c r="R55" s="72"/>
      <c r="S55" s="75"/>
      <c r="T55" s="75"/>
      <c r="U55" s="72"/>
      <c r="V55" s="72"/>
      <c r="W55" s="72"/>
      <c r="X55" s="72"/>
      <c r="Y55" s="72"/>
      <c r="Z55" s="72"/>
      <c r="AA55" s="72"/>
      <c r="AB55" s="72"/>
    </row>
    <row r="56" spans="1:28" ht="18.75">
      <c r="A56" s="68" t="s">
        <v>60</v>
      </c>
      <c r="B56" s="54">
        <v>17</v>
      </c>
      <c r="C56" s="50" t="s">
        <v>139</v>
      </c>
      <c r="D56" s="20">
        <v>2</v>
      </c>
      <c r="E56" s="15"/>
      <c r="F56" s="19"/>
      <c r="G56" s="15"/>
      <c r="H56" s="19"/>
      <c r="J56" s="19"/>
      <c r="K56" s="36" t="s">
        <v>297</v>
      </c>
      <c r="L56" s="1">
        <v>26</v>
      </c>
      <c r="R56" s="72"/>
      <c r="S56" s="75"/>
      <c r="T56" s="75"/>
      <c r="U56" s="72"/>
      <c r="V56" s="72"/>
      <c r="W56" s="72"/>
      <c r="X56" s="72"/>
      <c r="Y56" s="72"/>
      <c r="Z56" s="72"/>
      <c r="AA56" s="72"/>
      <c r="AB56" s="72"/>
    </row>
    <row r="57" spans="1:28" ht="18.75">
      <c r="A57" s="7" t="s">
        <v>5</v>
      </c>
      <c r="B57" s="54">
        <v>29</v>
      </c>
      <c r="C57" s="50" t="s">
        <v>149</v>
      </c>
      <c r="D57" s="20">
        <v>3</v>
      </c>
      <c r="E57" s="15"/>
      <c r="F57" s="1" t="s">
        <v>257</v>
      </c>
      <c r="G57" s="41" t="s">
        <v>36</v>
      </c>
      <c r="H57" s="1">
        <v>17</v>
      </c>
      <c r="J57" s="3" t="s">
        <v>3</v>
      </c>
      <c r="K57" s="38" t="str">
        <f>C67</f>
        <v>Nate Hopkins</v>
      </c>
      <c r="L57" s="16">
        <v>1</v>
      </c>
      <c r="R57" s="72"/>
      <c r="S57" s="75"/>
      <c r="T57" s="75"/>
      <c r="U57" s="72"/>
      <c r="V57" s="72"/>
      <c r="W57" s="72"/>
      <c r="X57" s="72"/>
      <c r="Y57" s="72"/>
      <c r="Z57" s="72"/>
      <c r="AA57" s="72"/>
      <c r="AB57" s="72"/>
    </row>
    <row r="58" spans="1:28" ht="18.75">
      <c r="A58" s="9" t="s">
        <v>6</v>
      </c>
      <c r="B58" s="55">
        <v>41</v>
      </c>
      <c r="C58" s="56" t="s">
        <v>161</v>
      </c>
      <c r="D58" s="23">
        <v>4</v>
      </c>
      <c r="E58" s="15"/>
      <c r="F58" s="3" t="s">
        <v>3</v>
      </c>
      <c r="G58" s="10" t="str">
        <f>C57</f>
        <v>Jack Ragen</v>
      </c>
      <c r="H58" s="40">
        <v>1</v>
      </c>
      <c r="J58" s="68" t="s">
        <v>60</v>
      </c>
      <c r="K58" s="38" t="str">
        <f>C74</f>
        <v>Kyan Falvey</v>
      </c>
      <c r="L58" s="20">
        <v>2</v>
      </c>
      <c r="R58" s="72"/>
      <c r="S58" s="75"/>
      <c r="T58" s="75"/>
      <c r="U58" s="72"/>
      <c r="V58" s="72"/>
      <c r="W58" s="72"/>
      <c r="X58" s="72"/>
      <c r="Y58" s="72"/>
      <c r="Z58" s="72"/>
      <c r="AA58" s="72"/>
      <c r="AB58" s="72"/>
    </row>
    <row r="59" spans="1:28" ht="18.75">
      <c r="A59" s="19"/>
      <c r="B59" s="28"/>
      <c r="C59" s="19"/>
      <c r="D59" s="19"/>
      <c r="E59" s="15"/>
      <c r="F59" s="68" t="s">
        <v>60</v>
      </c>
      <c r="G59" s="10" t="str">
        <f>C76</f>
        <v>Ben Geary</v>
      </c>
      <c r="H59" s="33">
        <v>4</v>
      </c>
      <c r="J59" s="7" t="s">
        <v>5</v>
      </c>
      <c r="K59" s="38" t="str">
        <f>G58</f>
        <v>Jack Ragen</v>
      </c>
      <c r="L59" s="20">
        <v>4</v>
      </c>
      <c r="R59" s="72"/>
      <c r="S59" s="75"/>
      <c r="T59" s="75"/>
      <c r="U59" s="72"/>
      <c r="V59" s="72"/>
      <c r="W59" s="72"/>
      <c r="X59" s="72"/>
      <c r="Y59" s="72"/>
      <c r="Z59" s="72"/>
      <c r="AA59" s="72"/>
      <c r="AB59" s="72"/>
    </row>
    <row r="60" spans="1:28" ht="18.75">
      <c r="A60" s="15"/>
      <c r="B60" s="36" t="s">
        <v>37</v>
      </c>
      <c r="C60" s="1"/>
      <c r="D60" s="1">
        <v>10</v>
      </c>
      <c r="E60" s="15"/>
      <c r="F60" s="7" t="s">
        <v>5</v>
      </c>
      <c r="G60" s="10" t="str">
        <f>C52</f>
        <v>Tom Stone</v>
      </c>
      <c r="H60" s="35">
        <v>2</v>
      </c>
      <c r="J60" s="9" t="s">
        <v>6</v>
      </c>
      <c r="K60" s="38" t="str">
        <f>G72</f>
        <v>Rino Lindsay</v>
      </c>
      <c r="L60" s="23">
        <v>3</v>
      </c>
      <c r="R60" s="72"/>
      <c r="S60" s="75"/>
      <c r="T60" s="75"/>
      <c r="U60" s="72"/>
      <c r="V60" s="72"/>
      <c r="W60" s="72"/>
      <c r="X60" s="72"/>
      <c r="Y60" s="72"/>
      <c r="Z60" s="72"/>
      <c r="AA60" s="72"/>
      <c r="AB60" s="72"/>
    </row>
    <row r="61" spans="1:28" ht="18.75">
      <c r="A61" s="3" t="s">
        <v>3</v>
      </c>
      <c r="B61" s="53">
        <v>6</v>
      </c>
      <c r="C61" s="49" t="s">
        <v>129</v>
      </c>
      <c r="D61" s="16">
        <v>1</v>
      </c>
      <c r="E61" s="15"/>
      <c r="F61" s="9" t="s">
        <v>6</v>
      </c>
      <c r="G61" s="10" t="str">
        <f>C64</f>
        <v>Cooper Smoley</v>
      </c>
      <c r="H61" s="33">
        <v>3</v>
      </c>
      <c r="K61" s="32"/>
      <c r="R61" s="72"/>
      <c r="S61" s="75"/>
      <c r="T61" s="75"/>
      <c r="U61" s="72"/>
      <c r="V61" s="72"/>
      <c r="W61" s="72"/>
      <c r="X61" s="72"/>
      <c r="Y61" s="72"/>
      <c r="Z61" s="72"/>
      <c r="AA61" s="72"/>
      <c r="AB61" s="72"/>
    </row>
    <row r="62" spans="1:28" ht="18.75">
      <c r="A62" s="68" t="s">
        <v>60</v>
      </c>
      <c r="B62" s="54">
        <v>19</v>
      </c>
      <c r="C62" s="50" t="s">
        <v>141</v>
      </c>
      <c r="D62" s="20">
        <v>2</v>
      </c>
      <c r="E62" s="15"/>
      <c r="F62" s="19"/>
      <c r="G62" s="19"/>
      <c r="H62" s="19"/>
      <c r="K62" s="36" t="s">
        <v>298</v>
      </c>
      <c r="L62" s="63">
        <v>27</v>
      </c>
      <c r="R62" s="72"/>
      <c r="S62" s="77"/>
      <c r="T62" s="77"/>
      <c r="U62" s="72"/>
      <c r="V62" s="72"/>
      <c r="W62" s="72"/>
      <c r="X62" s="72"/>
      <c r="Y62" s="72"/>
      <c r="Z62" s="72"/>
      <c r="AA62" s="72"/>
      <c r="AB62" s="72"/>
    </row>
    <row r="63" spans="1:28" ht="18.75">
      <c r="A63" s="7" t="s">
        <v>5</v>
      </c>
      <c r="B63" s="54">
        <v>31</v>
      </c>
      <c r="C63" s="50" t="s">
        <v>151</v>
      </c>
      <c r="D63" s="20">
        <v>3</v>
      </c>
      <c r="E63" s="15"/>
      <c r="F63" s="15"/>
      <c r="G63" s="15"/>
      <c r="H63" s="15"/>
      <c r="J63" s="3" t="s">
        <v>3</v>
      </c>
      <c r="K63" s="38" t="str">
        <f>C73</f>
        <v>Jai Glinderman</v>
      </c>
      <c r="L63" s="16">
        <v>1</v>
      </c>
      <c r="R63" s="72"/>
      <c r="S63" s="75"/>
      <c r="T63" s="75"/>
      <c r="U63" s="72"/>
      <c r="V63" s="72"/>
      <c r="W63" s="72"/>
      <c r="X63" s="72"/>
      <c r="Y63" s="72"/>
      <c r="Z63" s="72"/>
      <c r="AA63" s="72"/>
      <c r="AB63" s="72"/>
    </row>
    <row r="64" spans="1:28" ht="18.75">
      <c r="A64" s="9" t="s">
        <v>6</v>
      </c>
      <c r="B64" s="55">
        <v>43</v>
      </c>
      <c r="C64" s="50" t="s">
        <v>163</v>
      </c>
      <c r="D64" s="23">
        <v>4</v>
      </c>
      <c r="E64" s="15"/>
      <c r="F64" s="15"/>
      <c r="G64" s="15"/>
      <c r="H64" s="15"/>
      <c r="J64" s="68" t="s">
        <v>60</v>
      </c>
      <c r="K64" s="38" t="str">
        <f>C30</f>
        <v>Tane Dobbyn</v>
      </c>
      <c r="L64" s="20">
        <v>2</v>
      </c>
      <c r="R64" s="72"/>
      <c r="S64" s="75"/>
      <c r="T64" s="75"/>
      <c r="U64" s="72"/>
      <c r="V64" s="72"/>
      <c r="W64" s="72"/>
      <c r="X64" s="72"/>
      <c r="Y64" s="72"/>
      <c r="Z64" s="72"/>
      <c r="AA64" s="72"/>
      <c r="AB64" s="72"/>
    </row>
    <row r="65" spans="1:28" ht="18.75">
      <c r="A65" s="15"/>
      <c r="B65" s="41"/>
      <c r="C65" s="15"/>
      <c r="D65" s="15"/>
      <c r="E65" s="15"/>
      <c r="F65" s="15"/>
      <c r="G65" s="15"/>
      <c r="H65" s="15"/>
      <c r="J65" s="7" t="s">
        <v>5</v>
      </c>
      <c r="K65" s="38" t="str">
        <f>G70</f>
        <v>Kai Jones</v>
      </c>
      <c r="L65" s="20">
        <v>3</v>
      </c>
      <c r="R65" s="72"/>
      <c r="S65" s="75"/>
      <c r="T65" s="75"/>
      <c r="U65" s="72"/>
      <c r="V65" s="72"/>
      <c r="W65" s="72"/>
      <c r="X65" s="72"/>
      <c r="Y65" s="72"/>
      <c r="Z65" s="72"/>
      <c r="AA65" s="72"/>
      <c r="AB65" s="72"/>
    </row>
    <row r="66" spans="1:28" ht="18.75">
      <c r="A66" s="15"/>
      <c r="B66" s="36" t="s">
        <v>38</v>
      </c>
      <c r="C66" s="1"/>
      <c r="D66" s="1">
        <v>11</v>
      </c>
      <c r="E66" s="15"/>
      <c r="F66" s="15"/>
      <c r="G66" s="15"/>
      <c r="H66" s="15"/>
      <c r="J66" s="9" t="s">
        <v>6</v>
      </c>
      <c r="K66" s="38" t="str">
        <f>G60</f>
        <v>Tom Stone</v>
      </c>
      <c r="L66" s="23">
        <v>4</v>
      </c>
      <c r="R66" s="72"/>
      <c r="S66" s="78"/>
      <c r="T66" s="78"/>
      <c r="U66" s="72"/>
      <c r="V66" s="72"/>
      <c r="W66" s="72"/>
      <c r="X66" s="72"/>
      <c r="Y66" s="72"/>
      <c r="Z66" s="72"/>
      <c r="AA66" s="72"/>
      <c r="AB66" s="72"/>
    </row>
    <row r="67" spans="1:28" ht="18.75">
      <c r="A67" s="3" t="s">
        <v>3</v>
      </c>
      <c r="B67" s="38">
        <v>4</v>
      </c>
      <c r="C67" s="49" t="s">
        <v>127</v>
      </c>
      <c r="D67" s="20">
        <v>1</v>
      </c>
      <c r="E67" s="15"/>
      <c r="F67" s="15"/>
      <c r="G67" s="15"/>
      <c r="H67" s="15"/>
      <c r="K67" s="32"/>
      <c r="R67" s="72"/>
      <c r="S67" s="75"/>
      <c r="T67" s="75"/>
      <c r="U67" s="72"/>
      <c r="V67" s="72"/>
      <c r="W67" s="72"/>
      <c r="X67" s="72"/>
      <c r="Y67" s="72"/>
      <c r="Z67" s="72"/>
      <c r="AA67" s="72"/>
      <c r="AB67" s="72"/>
    </row>
    <row r="68" spans="1:28" ht="18.75">
      <c r="A68" s="68" t="s">
        <v>60</v>
      </c>
      <c r="B68" s="38">
        <v>21</v>
      </c>
      <c r="C68" s="199">
        <v>21</v>
      </c>
      <c r="D68" s="20"/>
      <c r="E68" s="15"/>
      <c r="F68" s="15"/>
      <c r="G68" s="15"/>
      <c r="H68" s="15"/>
      <c r="K68" s="32"/>
      <c r="R68" s="72"/>
      <c r="S68" s="75"/>
      <c r="T68" s="75"/>
      <c r="U68" s="72"/>
      <c r="V68" s="72"/>
      <c r="W68" s="72"/>
      <c r="X68" s="75"/>
      <c r="Y68" s="75"/>
      <c r="Z68" s="72"/>
      <c r="AA68" s="72"/>
      <c r="AB68" s="72"/>
    </row>
    <row r="69" spans="1:28" ht="18.75">
      <c r="A69" s="7" t="s">
        <v>5</v>
      </c>
      <c r="B69" s="38">
        <v>33</v>
      </c>
      <c r="C69" s="50" t="s">
        <v>153</v>
      </c>
      <c r="D69" s="20">
        <v>2</v>
      </c>
      <c r="E69" s="15"/>
      <c r="F69" s="1" t="s">
        <v>257</v>
      </c>
      <c r="G69" s="41" t="s">
        <v>39</v>
      </c>
      <c r="H69" s="1">
        <v>18</v>
      </c>
      <c r="K69" s="32"/>
      <c r="R69" s="72"/>
      <c r="S69" s="75"/>
      <c r="T69" s="75"/>
      <c r="U69" s="72"/>
      <c r="V69" s="72"/>
      <c r="W69" s="72"/>
      <c r="X69" s="75"/>
      <c r="Y69" s="75"/>
      <c r="Z69" s="72"/>
      <c r="AA69" s="72"/>
      <c r="AB69" s="72"/>
    </row>
    <row r="70" spans="1:28" ht="18.75">
      <c r="A70" s="9" t="s">
        <v>6</v>
      </c>
      <c r="B70" s="38">
        <v>45</v>
      </c>
      <c r="C70" s="50" t="s">
        <v>167</v>
      </c>
      <c r="D70" s="20">
        <v>3</v>
      </c>
      <c r="E70" s="15"/>
      <c r="F70" s="3" t="s">
        <v>3</v>
      </c>
      <c r="G70" s="10" t="str">
        <f>C75</f>
        <v>Kai Jones</v>
      </c>
      <c r="H70" s="16">
        <v>1</v>
      </c>
      <c r="K70" s="32"/>
      <c r="R70" s="72"/>
      <c r="S70" s="75"/>
      <c r="T70" s="75"/>
      <c r="U70" s="72"/>
      <c r="V70" s="72"/>
      <c r="W70" s="72"/>
      <c r="X70" s="75"/>
      <c r="Y70" s="75"/>
      <c r="Z70" s="72"/>
      <c r="AA70" s="72"/>
      <c r="AB70" s="72"/>
    </row>
    <row r="71" spans="1:28" ht="18.75">
      <c r="A71" s="19"/>
      <c r="B71" s="28"/>
      <c r="C71" s="19"/>
      <c r="D71" s="19"/>
      <c r="E71" s="15"/>
      <c r="F71" s="68" t="s">
        <v>60</v>
      </c>
      <c r="G71" s="10">
        <v>4.11</v>
      </c>
      <c r="H71" s="20"/>
      <c r="K71" s="32"/>
      <c r="R71" s="72"/>
      <c r="S71" s="75"/>
      <c r="T71" s="75"/>
      <c r="U71" s="72"/>
      <c r="V71" s="72"/>
      <c r="W71" s="72"/>
      <c r="X71" s="75"/>
      <c r="Y71" s="75"/>
      <c r="Z71" s="72"/>
      <c r="AA71" s="72"/>
      <c r="AB71" s="72"/>
    </row>
    <row r="72" spans="1:28" ht="18.75">
      <c r="A72" s="19"/>
      <c r="B72" s="36" t="s">
        <v>40</v>
      </c>
      <c r="C72" s="1"/>
      <c r="D72" s="1">
        <v>12</v>
      </c>
      <c r="E72" s="15"/>
      <c r="F72" s="7" t="s">
        <v>5</v>
      </c>
      <c r="G72" s="10" t="str">
        <f>C46</f>
        <v>Rino Lindsay</v>
      </c>
      <c r="H72" s="20">
        <v>2</v>
      </c>
      <c r="K72" s="32"/>
      <c r="R72" s="72"/>
      <c r="S72" s="75"/>
      <c r="T72" s="75"/>
      <c r="U72" s="72"/>
      <c r="V72" s="72"/>
      <c r="W72" s="72"/>
      <c r="X72" s="75"/>
      <c r="Y72" s="75"/>
      <c r="Z72" s="72"/>
      <c r="AA72" s="72"/>
      <c r="AB72" s="72"/>
    </row>
    <row r="73" spans="1:28" ht="18.75">
      <c r="A73" s="3" t="s">
        <v>3</v>
      </c>
      <c r="B73" s="38">
        <v>2</v>
      </c>
      <c r="C73" s="49" t="s">
        <v>125</v>
      </c>
      <c r="D73" s="20">
        <v>1</v>
      </c>
      <c r="E73" s="15"/>
      <c r="F73" s="9" t="s">
        <v>6</v>
      </c>
      <c r="G73" s="10" t="str">
        <f>C58</f>
        <v>Taj Turner</v>
      </c>
      <c r="H73" s="23">
        <v>3</v>
      </c>
      <c r="K73" s="32"/>
      <c r="R73" s="72"/>
      <c r="S73" s="75"/>
      <c r="T73" s="75"/>
      <c r="U73" s="72"/>
      <c r="V73" s="72"/>
      <c r="W73" s="72"/>
      <c r="X73" s="76"/>
      <c r="Y73" s="76"/>
      <c r="Z73" s="72"/>
      <c r="AA73" s="72"/>
      <c r="AB73" s="72"/>
    </row>
    <row r="74" spans="1:28" ht="18.75">
      <c r="A74" s="68" t="s">
        <v>60</v>
      </c>
      <c r="B74" s="38">
        <v>23</v>
      </c>
      <c r="C74" s="50" t="s">
        <v>143</v>
      </c>
      <c r="D74" s="20">
        <v>2</v>
      </c>
      <c r="E74" s="15"/>
      <c r="F74" s="19"/>
      <c r="G74" s="19"/>
      <c r="H74" s="19"/>
      <c r="K74" s="32"/>
      <c r="R74" s="72"/>
      <c r="S74" s="75"/>
      <c r="T74" s="75"/>
      <c r="U74" s="72"/>
      <c r="V74" s="72"/>
      <c r="W74" s="72"/>
      <c r="X74" s="75"/>
      <c r="Y74" s="75"/>
      <c r="Z74" s="72"/>
      <c r="AA74" s="72"/>
      <c r="AB74" s="72"/>
    </row>
    <row r="75" spans="1:28" ht="18.75">
      <c r="A75" s="7" t="s">
        <v>5</v>
      </c>
      <c r="B75" s="38">
        <v>35</v>
      </c>
      <c r="C75" s="50" t="s">
        <v>155</v>
      </c>
      <c r="D75" s="20">
        <v>3</v>
      </c>
      <c r="E75" s="15"/>
      <c r="F75" s="19"/>
      <c r="G75" s="19"/>
      <c r="H75" s="19"/>
      <c r="K75" s="32"/>
      <c r="R75" s="72"/>
      <c r="S75" s="75"/>
      <c r="T75" s="75"/>
      <c r="U75" s="72"/>
      <c r="V75" s="72"/>
      <c r="W75" s="72"/>
      <c r="X75" s="75"/>
      <c r="Y75" s="75"/>
      <c r="Z75" s="72"/>
      <c r="AA75" s="72"/>
      <c r="AB75" s="72"/>
    </row>
    <row r="76" spans="1:28" ht="18.75">
      <c r="A76" s="9" t="s">
        <v>6</v>
      </c>
      <c r="B76" s="38">
        <v>47</v>
      </c>
      <c r="C76" s="50" t="s">
        <v>166</v>
      </c>
      <c r="D76" s="20">
        <v>4</v>
      </c>
      <c r="E76" s="15"/>
      <c r="F76" s="19"/>
      <c r="G76" s="19"/>
      <c r="H76" s="19"/>
      <c r="K76" s="32"/>
      <c r="R76" s="72"/>
      <c r="S76" s="75"/>
      <c r="T76" s="75"/>
      <c r="U76" s="72"/>
      <c r="V76" s="72"/>
      <c r="W76" s="72"/>
      <c r="X76" s="75"/>
      <c r="Y76" s="75"/>
      <c r="Z76" s="72"/>
      <c r="AA76" s="72"/>
      <c r="AB76" s="72"/>
    </row>
    <row r="77" spans="1:28" ht="18.75">
      <c r="A77" s="15"/>
      <c r="B77" s="15"/>
      <c r="C77" s="15"/>
      <c r="D77" s="15"/>
      <c r="E77" s="15"/>
      <c r="F77" s="15"/>
      <c r="G77" s="15"/>
      <c r="H77" s="15"/>
      <c r="K77" s="32"/>
      <c r="R77" s="72"/>
      <c r="S77" s="75"/>
      <c r="T77" s="75"/>
      <c r="U77" s="72"/>
      <c r="V77" s="72"/>
      <c r="W77" s="72"/>
      <c r="X77" s="72"/>
      <c r="Y77" s="72"/>
      <c r="Z77" s="72"/>
      <c r="AA77" s="72"/>
      <c r="AB77" s="72"/>
    </row>
    <row r="78" spans="1:28" ht="18.75">
      <c r="A78" s="15"/>
      <c r="B78" s="15"/>
      <c r="C78" s="15"/>
      <c r="D78" s="15"/>
      <c r="E78" s="15"/>
      <c r="F78" s="15"/>
      <c r="G78" s="15"/>
      <c r="H78" s="15"/>
      <c r="K78" s="32"/>
      <c r="R78" s="72"/>
      <c r="S78" s="75"/>
      <c r="T78" s="75"/>
      <c r="U78" s="72"/>
      <c r="V78" s="72"/>
      <c r="W78" s="72"/>
      <c r="X78" s="72"/>
      <c r="Y78" s="72"/>
      <c r="Z78" s="72"/>
      <c r="AA78" s="72"/>
      <c r="AB78" s="72"/>
    </row>
    <row r="79" spans="11:28" ht="15.75">
      <c r="K79" s="32"/>
      <c r="R79" s="72"/>
      <c r="S79" s="75"/>
      <c r="T79" s="75"/>
      <c r="U79" s="72"/>
      <c r="V79" s="72"/>
      <c r="W79" s="72"/>
      <c r="X79" s="72"/>
      <c r="Y79" s="72"/>
      <c r="Z79" s="72"/>
      <c r="AA79" s="72"/>
      <c r="AB79" s="72"/>
    </row>
    <row r="80" spans="18:28" ht="15.75">
      <c r="R80" s="72"/>
      <c r="S80" s="75"/>
      <c r="T80" s="75"/>
      <c r="U80" s="72"/>
      <c r="V80" s="72"/>
      <c r="W80" s="72"/>
      <c r="X80" s="72"/>
      <c r="Y80" s="72"/>
      <c r="Z80" s="72"/>
      <c r="AA80" s="72"/>
      <c r="AB80" s="72"/>
    </row>
    <row r="81" spans="18:28" ht="15.75">
      <c r="R81" s="72"/>
      <c r="S81" s="75"/>
      <c r="T81" s="75"/>
      <c r="U81" s="72"/>
      <c r="V81" s="72"/>
      <c r="W81" s="72"/>
      <c r="X81" s="72"/>
      <c r="Y81" s="72"/>
      <c r="Z81" s="72"/>
      <c r="AA81" s="72"/>
      <c r="AB81" s="72"/>
    </row>
    <row r="82" spans="18:28" ht="15.75">
      <c r="R82" s="72"/>
      <c r="S82" s="75"/>
      <c r="T82" s="75"/>
      <c r="U82" s="72"/>
      <c r="V82" s="72"/>
      <c r="W82" s="72"/>
      <c r="X82" s="72"/>
      <c r="Y82" s="72"/>
      <c r="Z82" s="72"/>
      <c r="AA82" s="72"/>
      <c r="AB82" s="72"/>
    </row>
    <row r="83" spans="18:28" ht="15.75">
      <c r="R83" s="72"/>
      <c r="S83" s="76"/>
      <c r="T83" s="76"/>
      <c r="U83" s="72"/>
      <c r="V83" s="72"/>
      <c r="W83" s="72"/>
      <c r="X83" s="72"/>
      <c r="Y83" s="72"/>
      <c r="Z83" s="72"/>
      <c r="AA83" s="72"/>
      <c r="AB83" s="72"/>
    </row>
    <row r="84" spans="18:28" ht="15.75">
      <c r="R84" s="72"/>
      <c r="S84" s="76"/>
      <c r="T84" s="76"/>
      <c r="U84" s="72"/>
      <c r="V84" s="72"/>
      <c r="W84" s="72"/>
      <c r="X84" s="72"/>
      <c r="Y84" s="72"/>
      <c r="Z84" s="72"/>
      <c r="AA84" s="72"/>
      <c r="AB84" s="72"/>
    </row>
    <row r="85" spans="18:28" ht="15.75"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18:28" ht="15.75"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18:28" ht="15.75"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18:28" ht="15.75"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18:28" ht="15.75"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18:28" ht="15.75"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18:28" ht="15.75"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18:28" ht="15.75"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18:28" ht="15.75"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18:28" ht="15.75"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18:28" ht="15.75"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18:28" ht="15.75"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18:28" ht="15.75"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18:28" ht="15.75"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18:28" ht="15.75"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18:28" ht="15.75"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18:28" ht="15.75"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  <row r="102" spans="18:28" ht="15.75"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</row>
    <row r="103" spans="18:28" ht="15.75"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18:28" ht="15.75"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8:28" ht="15.75"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</row>
    <row r="106" spans="18:28" ht="15.75"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</row>
  </sheetData>
  <sheetProtection/>
  <printOptions/>
  <pageMargins left="0.25" right="0.25" top="0.75" bottom="0.75" header="0.3" footer="0.3"/>
  <pageSetup fitToHeight="1" fitToWidth="1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Southbridge</cp:lastModifiedBy>
  <cp:lastPrinted>2018-04-17T01:13:25Z</cp:lastPrinted>
  <dcterms:created xsi:type="dcterms:W3CDTF">2016-03-31T05:54:39Z</dcterms:created>
  <dcterms:modified xsi:type="dcterms:W3CDTF">2018-04-17T04:02:59Z</dcterms:modified>
  <cp:category/>
  <cp:version/>
  <cp:contentType/>
  <cp:contentStatus/>
</cp:coreProperties>
</file>