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15" yWindow="45" windowWidth="20730" windowHeight="11760" firstSheet="3" activeTab="7"/>
  </bookViews>
  <sheets>
    <sheet name="Format" sheetId="7" r:id="rId1"/>
    <sheet name="16 &amp; Under Boys" sheetId="1" r:id="rId2"/>
    <sheet name="16 &amp; Under Girls" sheetId="2" r:id="rId3"/>
    <sheet name="14 &amp; Under Boys" sheetId="3" r:id="rId4"/>
    <sheet name="14 &amp; Under Girls" sheetId="4" r:id="rId5"/>
    <sheet name="12 &amp; Under Boys" sheetId="5" r:id="rId6"/>
    <sheet name="12 &amp; Under Girls" sheetId="6" r:id="rId7"/>
    <sheet name="Results" sheetId="9" r:id="rId8"/>
    <sheet name="Rounds " sheetId="8" r:id="rId9"/>
  </sheets>
  <calcPr calcId="145621"/>
</workbook>
</file>

<file path=xl/calcChain.xml><?xml version="1.0" encoding="utf-8"?>
<calcChain xmlns="http://schemas.openxmlformats.org/spreadsheetml/2006/main">
  <c r="Q19" i="6" l="1"/>
  <c r="Q18" i="6"/>
  <c r="Q17" i="6"/>
  <c r="Q16" i="6"/>
  <c r="L53" i="5"/>
  <c r="L52" i="5"/>
  <c r="L51" i="5"/>
  <c r="L50" i="5"/>
  <c r="V74" i="3"/>
  <c r="V73" i="3"/>
  <c r="AA23" i="2" l="1"/>
  <c r="AA22" i="2"/>
  <c r="R75" i="1"/>
  <c r="R74" i="1"/>
  <c r="Q47" i="5" l="1"/>
  <c r="Q46" i="5"/>
  <c r="Q45" i="5"/>
  <c r="L47" i="5"/>
  <c r="L46" i="5"/>
  <c r="L45" i="5"/>
  <c r="Q38" i="5"/>
  <c r="Q39" i="5"/>
  <c r="Q40" i="5"/>
  <c r="Q37" i="5"/>
  <c r="L40" i="5"/>
  <c r="L39" i="5"/>
  <c r="L38" i="5"/>
  <c r="L37" i="5"/>
  <c r="G40" i="5"/>
  <c r="G39" i="5"/>
  <c r="G38" i="5"/>
  <c r="G37" i="5"/>
  <c r="J75" i="1" l="1"/>
  <c r="F75" i="1"/>
  <c r="J74" i="1"/>
  <c r="F74" i="1"/>
  <c r="Q76" i="3"/>
  <c r="Q75" i="3"/>
  <c r="Q73" i="3"/>
  <c r="Q72" i="3"/>
  <c r="V26" i="2"/>
  <c r="V25" i="2"/>
  <c r="V21" i="2"/>
  <c r="V20" i="2"/>
  <c r="F70" i="1"/>
  <c r="F69" i="1"/>
  <c r="J70" i="1"/>
  <c r="J69" i="1"/>
  <c r="J68" i="1"/>
  <c r="F68" i="1"/>
  <c r="L78" i="3"/>
  <c r="L77" i="3"/>
  <c r="L76" i="3"/>
  <c r="L75" i="3"/>
  <c r="L73" i="3"/>
  <c r="L72" i="3"/>
  <c r="L71" i="3"/>
  <c r="L70" i="3"/>
  <c r="N65" i="1"/>
  <c r="N64" i="1"/>
  <c r="N63" i="1"/>
  <c r="N62" i="1"/>
  <c r="J65" i="1"/>
  <c r="J64" i="1"/>
  <c r="J63" i="1"/>
  <c r="J62" i="1"/>
  <c r="F65" i="1"/>
  <c r="F64" i="1"/>
  <c r="F63" i="1"/>
  <c r="F62" i="1"/>
  <c r="J57" i="1" l="1"/>
  <c r="J56" i="1"/>
  <c r="F57" i="1"/>
  <c r="F56" i="1"/>
  <c r="N54" i="1"/>
  <c r="R54" i="1"/>
  <c r="R52" i="1"/>
  <c r="N52" i="1"/>
  <c r="F58" i="1"/>
  <c r="J58" i="1"/>
  <c r="R51" i="1"/>
  <c r="N51" i="1"/>
  <c r="N53" i="1"/>
  <c r="R53" i="1"/>
  <c r="J53" i="1"/>
  <c r="J52" i="1"/>
  <c r="J51" i="1"/>
  <c r="F53" i="1"/>
  <c r="F52" i="1"/>
  <c r="F51" i="1"/>
  <c r="Q53" i="3"/>
  <c r="Q52" i="3"/>
  <c r="Q51" i="3"/>
  <c r="Q50" i="3"/>
  <c r="Q48" i="3"/>
  <c r="Q47" i="3"/>
  <c r="Q46" i="3"/>
  <c r="Q45" i="3"/>
  <c r="Q43" i="3"/>
  <c r="Q42" i="3"/>
  <c r="Q41" i="3"/>
  <c r="Q40" i="3"/>
  <c r="Q38" i="3"/>
  <c r="Q37" i="3"/>
  <c r="Q36" i="3"/>
  <c r="Q35" i="3"/>
  <c r="L33" i="5"/>
  <c r="L32" i="5"/>
  <c r="L31" i="5"/>
  <c r="L30" i="5"/>
  <c r="G33" i="5"/>
  <c r="G32" i="5"/>
  <c r="G31" i="5"/>
  <c r="G30" i="5"/>
  <c r="V28" i="5"/>
  <c r="V27" i="5"/>
  <c r="V26" i="5"/>
  <c r="V25" i="5"/>
  <c r="Q28" i="5" l="1"/>
  <c r="Q27" i="5"/>
  <c r="Q26" i="5"/>
  <c r="Q25" i="5"/>
  <c r="L28" i="5"/>
  <c r="L27" i="5"/>
  <c r="L26" i="5"/>
  <c r="L25" i="5"/>
  <c r="G28" i="5"/>
  <c r="G27" i="5"/>
  <c r="G26" i="5"/>
  <c r="G25" i="5"/>
  <c r="L25" i="6"/>
  <c r="L24" i="6"/>
  <c r="L23" i="6"/>
  <c r="L22" i="6"/>
  <c r="L13" i="6"/>
  <c r="L12" i="6"/>
  <c r="L11" i="6"/>
  <c r="L10" i="6"/>
  <c r="L63" i="3"/>
  <c r="L62" i="3"/>
  <c r="L61" i="3"/>
  <c r="L60" i="3"/>
  <c r="L58" i="3"/>
  <c r="L57" i="3"/>
  <c r="L56" i="3"/>
  <c r="L55" i="3"/>
  <c r="L53" i="3"/>
  <c r="L52" i="3"/>
  <c r="L51" i="3"/>
  <c r="L50" i="3"/>
  <c r="L48" i="3"/>
  <c r="L47" i="3"/>
  <c r="L46" i="3"/>
  <c r="L45" i="3"/>
  <c r="L43" i="3"/>
  <c r="L42" i="3"/>
  <c r="L41" i="3"/>
  <c r="L40" i="3"/>
  <c r="L38" i="3" l="1"/>
  <c r="L37" i="3"/>
  <c r="L36" i="3"/>
  <c r="L35" i="3"/>
  <c r="L33" i="3"/>
  <c r="L32" i="3"/>
  <c r="L31" i="3"/>
  <c r="L30" i="3"/>
  <c r="L28" i="3"/>
  <c r="L27" i="3"/>
  <c r="L26" i="3"/>
  <c r="L25" i="3"/>
  <c r="J48" i="1"/>
  <c r="J47" i="1"/>
  <c r="J46" i="1"/>
  <c r="J45" i="1"/>
  <c r="F48" i="1"/>
  <c r="F47" i="1"/>
  <c r="F46" i="1"/>
  <c r="F45" i="1"/>
  <c r="R43" i="1"/>
  <c r="R42" i="1"/>
  <c r="R41" i="1"/>
  <c r="N43" i="1"/>
  <c r="N42" i="1"/>
  <c r="N41" i="1"/>
  <c r="R40" i="1"/>
  <c r="N40" i="1"/>
  <c r="J43" i="1"/>
  <c r="J42" i="1"/>
  <c r="J41" i="1"/>
  <c r="J40" i="1"/>
  <c r="F43" i="1"/>
  <c r="F42" i="1"/>
  <c r="F41" i="1"/>
  <c r="F40" i="1"/>
  <c r="R38" i="1" l="1"/>
  <c r="R37" i="1"/>
  <c r="R36" i="1"/>
  <c r="R35" i="1"/>
  <c r="N38" i="1"/>
  <c r="N37" i="1"/>
  <c r="N36" i="1"/>
  <c r="N35" i="1"/>
  <c r="J38" i="1"/>
  <c r="J37" i="1"/>
  <c r="J36" i="1"/>
  <c r="J35" i="1"/>
  <c r="F38" i="1"/>
  <c r="F37" i="1"/>
  <c r="F36" i="1"/>
  <c r="F35" i="1"/>
  <c r="F16" i="1"/>
  <c r="L15" i="4" l="1"/>
  <c r="L16" i="4"/>
  <c r="L17" i="4"/>
  <c r="L18" i="4"/>
  <c r="L21" i="4"/>
  <c r="L22" i="4"/>
  <c r="L23" i="4"/>
  <c r="L24" i="4"/>
  <c r="L27" i="4"/>
  <c r="L28" i="4"/>
  <c r="L29" i="4"/>
  <c r="L30" i="4"/>
  <c r="G36" i="4"/>
  <c r="Q27" i="4"/>
  <c r="V24" i="4"/>
  <c r="G37" i="4"/>
  <c r="Q20" i="4"/>
  <c r="G38" i="4"/>
  <c r="G39" i="4"/>
  <c r="G30" i="4"/>
  <c r="G31" i="4"/>
  <c r="G32" i="4"/>
  <c r="G33" i="4"/>
  <c r="G24" i="4"/>
  <c r="Q26" i="4"/>
  <c r="V22" i="4"/>
  <c r="G25" i="4"/>
  <c r="Q19" i="4"/>
  <c r="V23" i="4"/>
  <c r="G26" i="4"/>
  <c r="G27" i="4"/>
  <c r="G18" i="4"/>
  <c r="G19" i="4"/>
  <c r="G20" i="4"/>
  <c r="G21" i="4"/>
  <c r="G12" i="4"/>
  <c r="G13" i="4"/>
  <c r="Q25" i="4"/>
  <c r="G14" i="4"/>
  <c r="G15" i="4"/>
  <c r="G6" i="4"/>
  <c r="Q18" i="4"/>
  <c r="V21" i="4"/>
  <c r="G7" i="4"/>
  <c r="G8" i="4"/>
  <c r="G9" i="4"/>
  <c r="P47" i="5"/>
  <c r="P46" i="5"/>
  <c r="P40" i="5"/>
  <c r="K40" i="5"/>
  <c r="P39" i="5"/>
  <c r="K39" i="5"/>
  <c r="P38" i="5"/>
  <c r="K38" i="5"/>
  <c r="P37" i="5"/>
  <c r="K37" i="5"/>
  <c r="G28" i="6"/>
  <c r="G27" i="6"/>
  <c r="G26" i="6"/>
  <c r="G25" i="6"/>
  <c r="G22" i="6"/>
  <c r="G21" i="6"/>
  <c r="G20" i="6"/>
  <c r="G19" i="6"/>
  <c r="G16" i="6"/>
  <c r="G15" i="6"/>
  <c r="G14" i="6"/>
  <c r="G13" i="6"/>
  <c r="G10" i="6"/>
  <c r="G9" i="6"/>
  <c r="G8" i="6"/>
  <c r="G7" i="6"/>
  <c r="Q14" i="5"/>
  <c r="N31" i="1"/>
  <c r="R11" i="1"/>
  <c r="R16" i="1"/>
  <c r="N21" i="1"/>
  <c r="R30" i="1"/>
  <c r="N25" i="1"/>
  <c r="N10" i="1"/>
  <c r="N15" i="1"/>
  <c r="R20" i="1"/>
  <c r="N29" i="1"/>
  <c r="R9" i="1"/>
  <c r="R14" i="1"/>
  <c r="F14" i="1"/>
  <c r="N19" i="1"/>
  <c r="G40" i="2"/>
  <c r="G39" i="2"/>
  <c r="G38" i="2"/>
  <c r="G37" i="2"/>
  <c r="G34" i="2"/>
  <c r="G32" i="2"/>
  <c r="G31" i="2"/>
  <c r="G28" i="2"/>
  <c r="G27" i="2"/>
  <c r="G26" i="2"/>
  <c r="G25" i="2"/>
  <c r="G22" i="2"/>
  <c r="G21" i="2"/>
  <c r="G20" i="2"/>
  <c r="G19" i="2"/>
  <c r="G16" i="2"/>
  <c r="G15" i="2"/>
  <c r="G14" i="2"/>
  <c r="G13" i="2"/>
  <c r="G10" i="2"/>
  <c r="G9" i="2"/>
  <c r="G8" i="2"/>
  <c r="G7" i="2"/>
  <c r="V8" i="5"/>
  <c r="V9" i="5"/>
  <c r="V10" i="5"/>
  <c r="V11" i="5"/>
  <c r="V13" i="5"/>
  <c r="V14" i="5"/>
  <c r="V15" i="5"/>
  <c r="V16" i="5"/>
  <c r="V18" i="5"/>
  <c r="V19" i="5"/>
  <c r="V20" i="5"/>
  <c r="V21" i="5"/>
  <c r="Q18" i="5"/>
  <c r="Q19" i="5"/>
  <c r="Q20" i="5"/>
  <c r="Q21" i="5"/>
  <c r="Q13" i="5"/>
  <c r="Q15" i="5"/>
  <c r="Q16" i="5"/>
  <c r="Q9" i="5"/>
  <c r="Q10" i="5"/>
  <c r="Q11" i="5"/>
  <c r="Q8" i="5"/>
  <c r="L8" i="5"/>
  <c r="L9" i="5"/>
  <c r="L10" i="5"/>
  <c r="L11" i="5"/>
  <c r="L13" i="5"/>
  <c r="L14" i="5"/>
  <c r="L15" i="5"/>
  <c r="L16" i="5"/>
  <c r="L18" i="5"/>
  <c r="L19" i="5"/>
  <c r="L20" i="5"/>
  <c r="L21" i="5"/>
  <c r="G18" i="5"/>
  <c r="G19" i="5"/>
  <c r="G20" i="5"/>
  <c r="G21" i="5"/>
  <c r="G13" i="5"/>
  <c r="G14" i="5"/>
  <c r="G15" i="5"/>
  <c r="G16" i="5"/>
  <c r="G8" i="5"/>
  <c r="G9" i="5"/>
  <c r="G10" i="5"/>
  <c r="G11" i="5"/>
  <c r="F12" i="1"/>
  <c r="R32" i="1"/>
  <c r="E65" i="1"/>
  <c r="E48" i="1"/>
  <c r="E43" i="1"/>
  <c r="E38" i="1"/>
  <c r="E32" i="1"/>
  <c r="E27" i="1"/>
  <c r="E22" i="1"/>
  <c r="E17" i="1"/>
  <c r="L31" i="2"/>
  <c r="L30" i="2"/>
  <c r="L29" i="2"/>
  <c r="L28" i="2"/>
  <c r="Q28" i="2"/>
  <c r="L25" i="2"/>
  <c r="L24" i="2"/>
  <c r="L23" i="2"/>
  <c r="Q27" i="2"/>
  <c r="L22" i="2"/>
  <c r="Q20" i="2"/>
  <c r="Q21" i="2"/>
  <c r="L19" i="2"/>
  <c r="L18" i="2"/>
  <c r="Q19" i="2"/>
  <c r="L17" i="2"/>
  <c r="L16" i="2"/>
  <c r="Q26" i="2"/>
  <c r="G83" i="3"/>
  <c r="G82" i="3"/>
  <c r="G81" i="3"/>
  <c r="G80" i="3"/>
  <c r="G78" i="3"/>
  <c r="G77" i="3"/>
  <c r="G76" i="3"/>
  <c r="G75" i="3"/>
  <c r="G73" i="3"/>
  <c r="G72" i="3"/>
  <c r="G71" i="3"/>
  <c r="G70" i="3"/>
  <c r="G68" i="3"/>
  <c r="G67" i="3"/>
  <c r="G66" i="3"/>
  <c r="G65" i="3"/>
  <c r="G63" i="3"/>
  <c r="G62" i="3"/>
  <c r="G61" i="3"/>
  <c r="G60" i="3"/>
  <c r="G58" i="3"/>
  <c r="G57" i="3"/>
  <c r="G56" i="3"/>
  <c r="G55" i="3"/>
  <c r="G53" i="3"/>
  <c r="G52" i="3"/>
  <c r="G51" i="3"/>
  <c r="G50" i="3"/>
  <c r="G48" i="3"/>
  <c r="G47" i="3"/>
  <c r="G46" i="3"/>
  <c r="G45" i="3"/>
  <c r="G43" i="3"/>
  <c r="G42" i="3"/>
  <c r="G41" i="3"/>
  <c r="G40" i="3"/>
  <c r="G38" i="3"/>
  <c r="G37" i="3"/>
  <c r="G36" i="3"/>
  <c r="G35" i="3"/>
  <c r="G33" i="3"/>
  <c r="G32" i="3"/>
  <c r="G31" i="3"/>
  <c r="G30" i="3"/>
  <c r="G28" i="3"/>
  <c r="G27" i="3"/>
  <c r="G26" i="3"/>
  <c r="G25" i="3"/>
  <c r="G23" i="3"/>
  <c r="G22" i="3"/>
  <c r="G21" i="3"/>
  <c r="G20" i="3"/>
  <c r="G18" i="3"/>
  <c r="G17" i="3"/>
  <c r="G16" i="3"/>
  <c r="G15" i="3"/>
  <c r="G13" i="3"/>
  <c r="G12" i="3"/>
  <c r="G11" i="3"/>
  <c r="G10" i="3"/>
  <c r="G8" i="3"/>
  <c r="G7" i="3"/>
  <c r="R31" i="1"/>
  <c r="R29" i="1"/>
  <c r="R27" i="1"/>
  <c r="R26" i="1"/>
  <c r="R25" i="1"/>
  <c r="R24" i="1"/>
  <c r="R22" i="1"/>
  <c r="R21" i="1"/>
  <c r="R19" i="1"/>
  <c r="R17" i="1"/>
  <c r="R15" i="1"/>
  <c r="R12" i="1"/>
  <c r="R10" i="1"/>
  <c r="N32" i="1"/>
  <c r="N30" i="1"/>
  <c r="N27" i="1"/>
  <c r="N26" i="1"/>
  <c r="N24" i="1"/>
  <c r="N22" i="1"/>
  <c r="N20" i="1"/>
  <c r="N17" i="1"/>
  <c r="N16" i="1"/>
  <c r="N14" i="1"/>
  <c r="N12" i="1"/>
  <c r="N11" i="1"/>
  <c r="N9" i="1"/>
  <c r="J32" i="1"/>
  <c r="J31" i="1"/>
  <c r="J30" i="1"/>
  <c r="J29" i="1"/>
  <c r="J27" i="1"/>
  <c r="J26" i="1"/>
  <c r="J25" i="1"/>
  <c r="J24" i="1"/>
  <c r="J22" i="1"/>
  <c r="J21" i="1"/>
  <c r="J20" i="1"/>
  <c r="J19" i="1"/>
  <c r="J17" i="1"/>
  <c r="J16" i="1"/>
  <c r="J15" i="1"/>
  <c r="J14" i="1"/>
  <c r="J12" i="1"/>
  <c r="J11" i="1"/>
  <c r="J10" i="1"/>
  <c r="J9" i="1"/>
  <c r="F32" i="1"/>
  <c r="F31" i="1"/>
  <c r="F30" i="1"/>
  <c r="F29" i="1"/>
  <c r="F27" i="1"/>
  <c r="F26" i="1"/>
  <c r="F25" i="1"/>
  <c r="F24" i="1"/>
  <c r="F22" i="1"/>
  <c r="F21" i="1"/>
  <c r="F20" i="1"/>
  <c r="F19" i="1"/>
  <c r="F17" i="1"/>
  <c r="F15" i="1"/>
  <c r="F11" i="1"/>
  <c r="F10" i="1"/>
  <c r="F9" i="1"/>
  <c r="K47" i="5"/>
  <c r="K46" i="5"/>
  <c r="K45" i="5"/>
  <c r="F40" i="5"/>
  <c r="F39" i="5"/>
  <c r="F38" i="5"/>
  <c r="F37" i="5"/>
  <c r="K23" i="5"/>
  <c r="G6" i="3"/>
  <c r="G5" i="3"/>
  <c r="E12" i="1"/>
  <c r="F5" i="1"/>
</calcChain>
</file>

<file path=xl/sharedStrings.xml><?xml version="1.0" encoding="utf-8"?>
<sst xmlns="http://schemas.openxmlformats.org/spreadsheetml/2006/main" count="1198" uniqueCount="484">
  <si>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</si>
  <si>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</si>
  <si>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</si>
  <si>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</si>
  <si>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</si>
  <si>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</si>
  <si>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</si>
  <si>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</si>
  <si>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</si>
  <si>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</si>
  <si>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</si>
  <si>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</si>
  <si>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</si>
  <si>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</si>
  <si>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</si>
  <si>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</si>
  <si>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</si>
  <si>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</si>
  <si>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</si>
  <si>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</si>
  <si>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FINAL</t>
  </si>
  <si>
    <t>Yellow</t>
  </si>
  <si>
    <t>Black</t>
  </si>
  <si>
    <t>Updated</t>
  </si>
  <si>
    <t>3rd=41st place</t>
  </si>
  <si>
    <t>4th=61st place</t>
  </si>
  <si>
    <t>3rd=21st place</t>
  </si>
  <si>
    <t>4th=31st place</t>
  </si>
  <si>
    <t>Round of 40(1st,2nd to Rnd of 20)</t>
  </si>
  <si>
    <t>Round of 80(1st,2nd to Rnd of 40)</t>
  </si>
  <si>
    <t>Round of 20(1st,2nd to Rnd of 10)</t>
  </si>
  <si>
    <t>3rd=5th place</t>
  </si>
  <si>
    <t>3rd=7th place</t>
  </si>
  <si>
    <t>4th=10th place</t>
  </si>
  <si>
    <t>Round of 12(1st,2nd to Semi Finals)</t>
  </si>
  <si>
    <t>3rd=13th place</t>
  </si>
  <si>
    <t>4th=19th place</t>
  </si>
  <si>
    <t>Semi Finals(1st,2nd to Final)</t>
  </si>
  <si>
    <t>Duranbah Beach, Gold Coast</t>
  </si>
  <si>
    <t>ENTER DETAILS IN CELLS C2-9 BELOW</t>
  </si>
  <si>
    <t>Event Rating &gt;</t>
  </si>
  <si>
    <t>Event Name &gt;</t>
  </si>
  <si>
    <t>Event Site &gt;</t>
  </si>
  <si>
    <t>Event Dates &gt;</t>
  </si>
  <si>
    <t>Colour Order #1&gt;</t>
  </si>
  <si>
    <t>Evt</t>
  </si>
  <si>
    <t>Colour Order #3&gt;</t>
  </si>
  <si>
    <t>Sd</t>
  </si>
  <si>
    <t>Colour Order #4&gt;</t>
  </si>
  <si>
    <t>Blue</t>
  </si>
  <si>
    <t>No#</t>
  </si>
  <si>
    <t>Seed Order Below</t>
  </si>
  <si>
    <t>Pink</t>
  </si>
  <si>
    <t>Final</t>
  </si>
  <si>
    <t>Rd1 Ht1</t>
  </si>
  <si>
    <t>64 surfer format. Straight knockout. 50% progression.</t>
  </si>
  <si>
    <t>Ht2</t>
  </si>
  <si>
    <t>Ht3</t>
  </si>
  <si>
    <t>Ht4</t>
  </si>
  <si>
    <t>Ht5</t>
  </si>
  <si>
    <t>Ht6</t>
  </si>
  <si>
    <t>Ht7</t>
  </si>
  <si>
    <t>Ht8</t>
  </si>
  <si>
    <t>1/4 Final 2</t>
  </si>
  <si>
    <t>Rd3</t>
  </si>
  <si>
    <t>Semi Final 1</t>
  </si>
  <si>
    <t>Ht9</t>
  </si>
  <si>
    <t>1/4 Final 3</t>
  </si>
  <si>
    <t>Semi Final 2</t>
  </si>
  <si>
    <t>Ht10</t>
  </si>
  <si>
    <t>Ht11</t>
  </si>
  <si>
    <t>Ht12</t>
  </si>
  <si>
    <t>Ht13</t>
  </si>
  <si>
    <t>Ht14</t>
  </si>
  <si>
    <t>Ht15</t>
  </si>
  <si>
    <t>Ht16</t>
  </si>
  <si>
    <t>16 &amp; Under Boys</t>
  </si>
  <si>
    <t>Rd1 Ht2</t>
  </si>
  <si>
    <t>Rd1 Ht3</t>
  </si>
  <si>
    <t>Rd1 Ht4</t>
  </si>
  <si>
    <t>24 surfer format. Straight knockout. 50% progression.</t>
  </si>
  <si>
    <t xml:space="preserve">Rd2 </t>
  </si>
  <si>
    <t>1/4 Final 1</t>
  </si>
  <si>
    <t>Rd4</t>
  </si>
  <si>
    <t>Rd1 Ht5</t>
  </si>
  <si>
    <t>Rd1 Ht6</t>
  </si>
  <si>
    <t xml:space="preserve">ROUND of 48 (1st,2nd to next round) </t>
  </si>
  <si>
    <t xml:space="preserve">ROUND of 24 (1st,2nd to Quarter-Finals) </t>
  </si>
  <si>
    <t>QUARTER 1</t>
  </si>
  <si>
    <t>QUARTER 2</t>
  </si>
  <si>
    <t>QUARTER 3</t>
  </si>
  <si>
    <t>SEMI-FINALS</t>
  </si>
  <si>
    <t>SEMI 1</t>
  </si>
  <si>
    <t>SEMI 2</t>
  </si>
  <si>
    <t>PLEASE NOTE : FORMAT IS SUBJECT TO CHANGE AT ANY TIME BY CONTEST ORGANISERS</t>
  </si>
  <si>
    <t>PLEASE PHONE THE EVENT HOTLINE (07) 3030 6388 FOR ALL EVENT RELATED INFORMATION</t>
  </si>
  <si>
    <t>THURSDAY</t>
  </si>
  <si>
    <t>12 BOYS ROUND 1</t>
  </si>
  <si>
    <t>HEAT 1</t>
  </si>
  <si>
    <t>14 BOYS ROUND 1</t>
  </si>
  <si>
    <t>16 BOYS ROUND 1</t>
  </si>
  <si>
    <t>Heat 1</t>
  </si>
  <si>
    <t>HEAT 2</t>
  </si>
  <si>
    <t>Heat 2</t>
  </si>
  <si>
    <t>Heat 3</t>
  </si>
  <si>
    <t>14 GIRLS SEMI FINALS</t>
  </si>
  <si>
    <t>Heat 4</t>
  </si>
  <si>
    <t>Heat 5</t>
  </si>
  <si>
    <t>Heat 6</t>
  </si>
  <si>
    <t>14 BOYS ROUND 2</t>
  </si>
  <si>
    <t>Heat 7</t>
  </si>
  <si>
    <t>16 GIRLS SEMI FINALS</t>
  </si>
  <si>
    <t>Heat 8</t>
  </si>
  <si>
    <t>Heat 9</t>
  </si>
  <si>
    <t>16 BOYS SEMI FINALS</t>
  </si>
  <si>
    <t>Heat 10</t>
  </si>
  <si>
    <t>Heat 11</t>
  </si>
  <si>
    <t>16 BOYS ROUND 3</t>
  </si>
  <si>
    <t>14 BOYS SEMI FINALS</t>
  </si>
  <si>
    <t>Heat 12</t>
  </si>
  <si>
    <t>Heat 13</t>
  </si>
  <si>
    <t>Heat 14</t>
  </si>
  <si>
    <t>12 BOYS FINAL</t>
  </si>
  <si>
    <t>Heat 15</t>
  </si>
  <si>
    <t>14 GIRLS FINAL</t>
  </si>
  <si>
    <t>Heat 16</t>
  </si>
  <si>
    <t>14 BOYS FINAL</t>
  </si>
  <si>
    <t>Heat 17</t>
  </si>
  <si>
    <t>16 GIRLS FINAL</t>
  </si>
  <si>
    <t>Heat 18</t>
  </si>
  <si>
    <t>16 BOYS FINAL</t>
  </si>
  <si>
    <t>Heat 19</t>
  </si>
  <si>
    <t>Heat 20</t>
  </si>
  <si>
    <t>16 BOYS ROUND 2</t>
  </si>
  <si>
    <t xml:space="preserve">16 GIRLS ROUND 1 </t>
  </si>
  <si>
    <t>12 GIRLS ROUND 1</t>
  </si>
  <si>
    <t>12 BOYS ROUND 2</t>
  </si>
  <si>
    <t>12 BOYS ROUND 3</t>
  </si>
  <si>
    <t>16 BOYS ROUND 4</t>
  </si>
  <si>
    <t>14 BOYS ROUND 4</t>
  </si>
  <si>
    <t>16 BOYS ROUND 5</t>
  </si>
  <si>
    <t>12 GIRLS FINAL</t>
  </si>
  <si>
    <t>Round 2 Ht 1</t>
  </si>
  <si>
    <t>Round 3 Ht 1</t>
  </si>
  <si>
    <t>Semi Final Ht 1</t>
  </si>
  <si>
    <t xml:space="preserve">Final </t>
  </si>
  <si>
    <t>Red</t>
  </si>
  <si>
    <t>White</t>
  </si>
  <si>
    <t xml:space="preserve">Blue </t>
  </si>
  <si>
    <t>12 &amp; Under Boys</t>
  </si>
  <si>
    <t>Rd2 Ht1</t>
  </si>
  <si>
    <t>Rd2 Ht2</t>
  </si>
  <si>
    <t xml:space="preserve">16 &amp; Under Boys </t>
  </si>
  <si>
    <t xml:space="preserve">16 &amp; Under Girls </t>
  </si>
  <si>
    <t xml:space="preserve">14 &amp; Under Boys </t>
  </si>
  <si>
    <t xml:space="preserve">14 &amp; Under Girls </t>
  </si>
  <si>
    <t xml:space="preserve">12 &amp; Under Boys </t>
  </si>
  <si>
    <t xml:space="preserve">12 &amp; Under Girls </t>
  </si>
  <si>
    <t>Round of 80</t>
  </si>
  <si>
    <t xml:space="preserve">ROUND 1 Heat 1 </t>
  </si>
  <si>
    <t xml:space="preserve">Round 2 Heat 1 </t>
  </si>
  <si>
    <t xml:space="preserve">Round 3 Heat 1 </t>
  </si>
  <si>
    <t>Round 4 Heat 1</t>
  </si>
  <si>
    <t xml:space="preserve">Round 5 Heat 1 </t>
  </si>
  <si>
    <t xml:space="preserve">Semi 1 </t>
  </si>
  <si>
    <t>Semi 2</t>
  </si>
  <si>
    <t xml:space="preserve">Round of 24 </t>
  </si>
  <si>
    <t xml:space="preserve">Round of 64 </t>
  </si>
  <si>
    <t xml:space="preserve">Round 4 Heat 1 </t>
  </si>
  <si>
    <t xml:space="preserve">Round of 48 </t>
  </si>
  <si>
    <t xml:space="preserve">Round of 12 </t>
  </si>
  <si>
    <t>14 BOYS ROUND 3</t>
  </si>
  <si>
    <t xml:space="preserve">16 GIRLS ROUND 3 </t>
  </si>
  <si>
    <t>12 GIRLS SEMI FINALS</t>
  </si>
  <si>
    <t xml:space="preserve">12 BOYS SEMI FINAL </t>
  </si>
  <si>
    <t xml:space="preserve">FINAL </t>
  </si>
  <si>
    <t>SUNDAY - 7:30am START</t>
  </si>
  <si>
    <t>MONDAY - 7:30am START</t>
  </si>
  <si>
    <t>16 GIRLS ROUND 2</t>
  </si>
  <si>
    <t>14 GIRLS ROUND 1</t>
  </si>
  <si>
    <t>HEAT 3</t>
  </si>
  <si>
    <t>HEAT 4</t>
  </si>
  <si>
    <t>HEAT 5</t>
  </si>
  <si>
    <t>HEAT 6</t>
  </si>
  <si>
    <t xml:space="preserve"> </t>
  </si>
  <si>
    <t>Round 4 Ht 1</t>
  </si>
  <si>
    <t>TUESDAY - 7:30amSTART</t>
  </si>
  <si>
    <t>14 GIRLS ROUND 2</t>
  </si>
  <si>
    <t>WEDNESDAY- 7:30am START</t>
  </si>
  <si>
    <t>14 &amp; Under Girls</t>
  </si>
  <si>
    <t xml:space="preserve">JS Board winners: </t>
  </si>
  <si>
    <t>Sponsors:</t>
  </si>
  <si>
    <t xml:space="preserve">Billabong </t>
  </si>
  <si>
    <t>Flight Centre</t>
  </si>
  <si>
    <t xml:space="preserve">Blue Dinosaurs </t>
  </si>
  <si>
    <t>Surfing World Magazine</t>
  </si>
  <si>
    <t>Kustom</t>
  </si>
  <si>
    <t>JS Industries</t>
  </si>
  <si>
    <t>Kirra Surf</t>
  </si>
  <si>
    <t>Von Zipper</t>
  </si>
  <si>
    <t>Fast Proof Press</t>
  </si>
  <si>
    <t xml:space="preserve">Surfing Queensland </t>
  </si>
  <si>
    <t xml:space="preserve">White </t>
  </si>
  <si>
    <t xml:space="preserve">Yellow </t>
  </si>
  <si>
    <t>Expression Session</t>
  </si>
  <si>
    <t>2018 Billabong Occy's Grom Comp</t>
  </si>
  <si>
    <t>12 &amp; Under Girls</t>
  </si>
  <si>
    <t>14 &amp; Under Girls - 2018 Billabong Occy's Grom Comp</t>
  </si>
  <si>
    <t>14 &amp; Under Boys - 2018 Billabong Occy's Grom Comp</t>
  </si>
  <si>
    <t>16 &amp; Under Girls - 2018 Billabong Occy's Grom Comp</t>
  </si>
  <si>
    <t>BILLABONG OCCY'S GROM COMP - 2018</t>
  </si>
  <si>
    <t>GOLD COAST July 7 - 12, 2018</t>
  </si>
  <si>
    <t>Lennox Chell</t>
  </si>
  <si>
    <t>Xavier Huxtable</t>
  </si>
  <si>
    <t>Grayson Hinrichs</t>
  </si>
  <si>
    <t>Codie Jeffery</t>
  </si>
  <si>
    <t>Ethan Stocks</t>
  </si>
  <si>
    <t>Taj Stokes</t>
  </si>
  <si>
    <t>Joel Vaughan</t>
  </si>
  <si>
    <t>Indi White</t>
  </si>
  <si>
    <t>Jackson Graham</t>
  </si>
  <si>
    <t>Jay Occhilupo</t>
  </si>
  <si>
    <t>Cameron MacDougall</t>
  </si>
  <si>
    <t>Ross Cadden</t>
  </si>
  <si>
    <t>Blake Ireland</t>
  </si>
  <si>
    <t>Kurt Morrow</t>
  </si>
  <si>
    <t>Archer Curtis</t>
  </si>
  <si>
    <t>Dane Pullinger</t>
  </si>
  <si>
    <t>Jack Wilson</t>
  </si>
  <si>
    <t xml:space="preserve"> Keo Bartholomew</t>
  </si>
  <si>
    <t>Hunter Weston</t>
  </si>
  <si>
    <t>Spencer Kay</t>
  </si>
  <si>
    <t>Zane Assink</t>
  </si>
  <si>
    <t>Jamie Thomson</t>
  </si>
  <si>
    <t>Luke Vidler</t>
  </si>
  <si>
    <t>Josef Jungwirth</t>
  </si>
  <si>
    <t>Ben Walsh</t>
  </si>
  <si>
    <t>Noah Clifford</t>
  </si>
  <si>
    <t>Sein Fujimoto</t>
  </si>
  <si>
    <t>Axel Rose - Curotta</t>
  </si>
  <si>
    <t>Thomas Thatcher</t>
  </si>
  <si>
    <t>Oliver Brooks</t>
  </si>
  <si>
    <t>Ryuki Waida</t>
  </si>
  <si>
    <t>Cody Major</t>
  </si>
  <si>
    <t>Jed Ashton</t>
  </si>
  <si>
    <t>Alki Kallas</t>
  </si>
  <si>
    <t>Eli McDonald</t>
  </si>
  <si>
    <t>Cooper Downes</t>
  </si>
  <si>
    <t>Tobey Carpenter</t>
  </si>
  <si>
    <t>Ryley Smidt</t>
  </si>
  <si>
    <t>Michael Kennedy</t>
  </si>
  <si>
    <t>Yoshihiro Fujii</t>
  </si>
  <si>
    <t>Kai Black</t>
  </si>
  <si>
    <t>Will Carter</t>
  </si>
  <si>
    <t>Brayden Drew</t>
  </si>
  <si>
    <t>Jack Hinton</t>
  </si>
  <si>
    <t>Tom Robinson</t>
  </si>
  <si>
    <t>Matt Bain</t>
  </si>
  <si>
    <t>Angus Budd</t>
  </si>
  <si>
    <t>Logan Steinwede</t>
  </si>
  <si>
    <t>Joel Robinson</t>
  </si>
  <si>
    <t>Taylor O'Leary</t>
  </si>
  <si>
    <t>Jayke Mellows</t>
  </si>
  <si>
    <t>Jasper Cruickshank</t>
  </si>
  <si>
    <t>Josh Grange</t>
  </si>
  <si>
    <t>Ash Jenner</t>
  </si>
  <si>
    <t>Zane Jenner</t>
  </si>
  <si>
    <t>Damien Rogers</t>
  </si>
  <si>
    <t>Marty Peel</t>
  </si>
  <si>
    <t>Hugh Nicholson</t>
  </si>
  <si>
    <t>Noah McCudden</t>
  </si>
  <si>
    <t>Kai Barrett</t>
  </si>
  <si>
    <t>Lucas McKean</t>
  </si>
  <si>
    <t>Archie Riddick</t>
  </si>
  <si>
    <t>Will Clarke</t>
  </si>
  <si>
    <t>Jackie Phe</t>
  </si>
  <si>
    <t>Kody Haddow</t>
  </si>
  <si>
    <t>Chad Garrett</t>
  </si>
  <si>
    <t>Martim Paulino</t>
  </si>
  <si>
    <t>Ethan Hartge</t>
  </si>
  <si>
    <t>Angus Hug</t>
  </si>
  <si>
    <t>Jordan Liackman</t>
  </si>
  <si>
    <t>Flynn Mergler</t>
  </si>
  <si>
    <t>Ian Casal Paria</t>
  </si>
  <si>
    <t>Alt. 1</t>
  </si>
  <si>
    <t>Alt. 2</t>
  </si>
  <si>
    <t>Alt. 3</t>
  </si>
  <si>
    <t>Alt. 4</t>
  </si>
  <si>
    <t>Alt. 5</t>
  </si>
  <si>
    <t>Alt. 6</t>
  </si>
  <si>
    <t>Alt. 7</t>
  </si>
  <si>
    <t>Ellie Harrison</t>
  </si>
  <si>
    <t>Grace Kama</t>
  </si>
  <si>
    <t>Lucy Tandler</t>
  </si>
  <si>
    <t>Poppy Corbett</t>
  </si>
  <si>
    <t>Jazz Wylie</t>
  </si>
  <si>
    <t>Cali Barrett</t>
  </si>
  <si>
    <t>Charlotte Mulley</t>
  </si>
  <si>
    <t>Aliza Dunlop</t>
  </si>
  <si>
    <t>Coco Cairns</t>
  </si>
  <si>
    <t>Mia Huppatz</t>
  </si>
  <si>
    <t>Tayla Green</t>
  </si>
  <si>
    <t>Coral Fujino</t>
  </si>
  <si>
    <t>Lily Wundke</t>
  </si>
  <si>
    <t>Phoebe Kane</t>
  </si>
  <si>
    <t>Caitlin Munoz</t>
  </si>
  <si>
    <t>Natasha Gouldsbury</t>
  </si>
  <si>
    <t>Sophie Drew</t>
  </si>
  <si>
    <t>Emily McGettigan</t>
  </si>
  <si>
    <t>Astrid Osborn</t>
  </si>
  <si>
    <t>Bonnie Hills</t>
  </si>
  <si>
    <t>Ava Henderson</t>
  </si>
  <si>
    <t>Georgie Fennell</t>
  </si>
  <si>
    <t>Touma Cameron</t>
  </si>
  <si>
    <t>Marlon Harrison</t>
  </si>
  <si>
    <t>Ty Richardson</t>
  </si>
  <si>
    <t>Zeb Stokes</t>
  </si>
  <si>
    <t>Ethan Huxtable</t>
  </si>
  <si>
    <t>Jai Glindeman</t>
  </si>
  <si>
    <t>Jack O'Brien</t>
  </si>
  <si>
    <t>Raiha Onou</t>
  </si>
  <si>
    <t>Duke Wrencher</t>
  </si>
  <si>
    <t>Lennix Smith</t>
  </si>
  <si>
    <t>Dembe Ryan</t>
  </si>
  <si>
    <t>Bronson Meydi</t>
  </si>
  <si>
    <t>Matt Boyle</t>
  </si>
  <si>
    <t>Tanner Reid</t>
  </si>
  <si>
    <t>Jahli Brooks</t>
  </si>
  <si>
    <t>Tane Dobbyn</t>
  </si>
  <si>
    <t>Riley Munro</t>
  </si>
  <si>
    <t>Max Deffenti</t>
  </si>
  <si>
    <t>Jye Reid</t>
  </si>
  <si>
    <t>Kyan Falvey</t>
  </si>
  <si>
    <t>Luke Skelton</t>
  </si>
  <si>
    <t>Ben Lorentson</t>
  </si>
  <si>
    <t>Rasmus King</t>
  </si>
  <si>
    <t>Jake Spicer</t>
  </si>
  <si>
    <t>Oscar Salt</t>
  </si>
  <si>
    <t>Braxon Holmstrom</t>
  </si>
  <si>
    <t>Finn Vette</t>
  </si>
  <si>
    <t>Luca Warman-Flood</t>
  </si>
  <si>
    <t>Xavier Bryce</t>
  </si>
  <si>
    <t>Jay Pink</t>
  </si>
  <si>
    <t>Daniel Waller</t>
  </si>
  <si>
    <t>Hiroto Mori</t>
  </si>
  <si>
    <t>Jett Secomb</t>
  </si>
  <si>
    <t>Elijah Magner</t>
  </si>
  <si>
    <t>Ethan Dodson</t>
  </si>
  <si>
    <t>Sam Cornock</t>
  </si>
  <si>
    <t>Noah Connelly</t>
  </si>
  <si>
    <t>William Peterson</t>
  </si>
  <si>
    <t>Charlie Downes</t>
  </si>
  <si>
    <t>Charlie Mahoney</t>
  </si>
  <si>
    <t>Phoenix Barry</t>
  </si>
  <si>
    <t>Caleb Pont</t>
  </si>
  <si>
    <t>Joel Kerr</t>
  </si>
  <si>
    <t>Tim Bain</t>
  </si>
  <si>
    <t>Jack Walker-Powell</t>
  </si>
  <si>
    <t>Josh Thomson</t>
  </si>
  <si>
    <t>Kaiden Smales</t>
  </si>
  <si>
    <t>Kalan Orchard</t>
  </si>
  <si>
    <t>Malachi White</t>
  </si>
  <si>
    <t>Hugh Sellar</t>
  </si>
  <si>
    <t>Jack Mckenzie</t>
  </si>
  <si>
    <t>Jack Mitchell</t>
  </si>
  <si>
    <t>Miles Blanchard</t>
  </si>
  <si>
    <t>Dayne Peel</t>
  </si>
  <si>
    <t>Ariel Hutchinson</t>
  </si>
  <si>
    <t>Kai Jones</t>
  </si>
  <si>
    <t>Mitch Cook</t>
  </si>
  <si>
    <t>Taj Simon</t>
  </si>
  <si>
    <t xml:space="preserve"> Kieran Guthrie</t>
  </si>
  <si>
    <t>Leo Casal Paria</t>
  </si>
  <si>
    <t>Saxon Halford</t>
  </si>
  <si>
    <t>Oden Wauchope</t>
  </si>
  <si>
    <t>Jahly Stokes</t>
  </si>
  <si>
    <t>Amarnie Barber</t>
  </si>
  <si>
    <t>Zahlia Short</t>
  </si>
  <si>
    <t>Leila Salt</t>
  </si>
  <si>
    <t>Jordy Halford</t>
  </si>
  <si>
    <t>Shyla Short</t>
  </si>
  <si>
    <t>Urara Saito</t>
  </si>
  <si>
    <t>Ocea Curtis</t>
  </si>
  <si>
    <t>Stella Green</t>
  </si>
  <si>
    <t>Tyla Hurst</t>
  </si>
  <si>
    <t>Quincy Symonds</t>
  </si>
  <si>
    <t>Ruby Barber</t>
  </si>
  <si>
    <t>Jessica McGettigan</t>
  </si>
  <si>
    <t>Isla Huppatz</t>
  </si>
  <si>
    <t>Mia Waite</t>
  </si>
  <si>
    <t xml:space="preserve"> Sarsha Pancic</t>
  </si>
  <si>
    <t>Cannon Carr</t>
  </si>
  <si>
    <t>Hugh Vaughan</t>
  </si>
  <si>
    <t>Harley Walters</t>
  </si>
  <si>
    <t>Willis Droomer</t>
  </si>
  <si>
    <t>Harry O'Brien</t>
  </si>
  <si>
    <t>Manning Gregory</t>
  </si>
  <si>
    <t>Mannix Greentree-Squiers</t>
  </si>
  <si>
    <t>Ashton Pignat</t>
  </si>
  <si>
    <t>Sunny Kama</t>
  </si>
  <si>
    <t>Chez Bos</t>
  </si>
  <si>
    <t>Macklin Flynn</t>
  </si>
  <si>
    <t>Landen Smales</t>
  </si>
  <si>
    <t>Mateus Bersot</t>
  </si>
  <si>
    <t>Fletcher Kelleher</t>
  </si>
  <si>
    <t>Slayter Lowry</t>
  </si>
  <si>
    <t>Lucas Hickson</t>
  </si>
  <si>
    <t>Robinson Jack</t>
  </si>
  <si>
    <t>Billy Haoui</t>
  </si>
  <si>
    <t>Xennex Holmstrom</t>
  </si>
  <si>
    <t>Bohdi Brooks</t>
  </si>
  <si>
    <t>Hunter Winkler</t>
  </si>
  <si>
    <t>Eden Goldsbury</t>
  </si>
  <si>
    <t>Tom Whitpaine</t>
  </si>
  <si>
    <t>Mitchell Peterson</t>
  </si>
  <si>
    <t>Baxter Hurt</t>
  </si>
  <si>
    <t>Kash Smith</t>
  </si>
  <si>
    <t>Sol Gruendling</t>
  </si>
  <si>
    <t>Dane Henry</t>
  </si>
  <si>
    <t>Scott Arderne</t>
  </si>
  <si>
    <t>Zane Hall</t>
  </si>
  <si>
    <t>Sam Griffiths</t>
  </si>
  <si>
    <t>Ryder Pennington</t>
  </si>
  <si>
    <t>Marki Cameron</t>
  </si>
  <si>
    <t>Finn Rosenfeldt</t>
  </si>
  <si>
    <t>Cody Buratowski</t>
  </si>
  <si>
    <t>Finn Lindner</t>
  </si>
  <si>
    <t>Henry Poole</t>
  </si>
  <si>
    <t>Will Martin</t>
  </si>
  <si>
    <t>Finn Blanchard</t>
  </si>
  <si>
    <t>Joel Emery</t>
  </si>
  <si>
    <t>Jai Jenner</t>
  </si>
  <si>
    <t>Noah Dore</t>
  </si>
  <si>
    <t>Yadin Wilson</t>
  </si>
  <si>
    <t>Jack Bassett</t>
  </si>
  <si>
    <t>Tommy Horn</t>
  </si>
  <si>
    <t>Liam Schwensen</t>
  </si>
  <si>
    <t>Molly Picklum</t>
  </si>
  <si>
    <t>Holly Williams</t>
  </si>
  <si>
    <t>Carly Shanahan</t>
  </si>
  <si>
    <t>Sage Goldsbury</t>
  </si>
  <si>
    <t>Raya Campbell</t>
  </si>
  <si>
    <t>Arabella Wilson</t>
  </si>
  <si>
    <t>Angela Ball</t>
  </si>
  <si>
    <t>Nyxie Ryan</t>
  </si>
  <si>
    <t>Charli Hurst</t>
  </si>
  <si>
    <t>Isabella Caldow</t>
  </si>
  <si>
    <t>Shaye Leeuwendal</t>
  </si>
  <si>
    <t>Summer Gauld</t>
  </si>
  <si>
    <t>Ellia Smith</t>
  </si>
  <si>
    <t>Jasmine Kama</t>
  </si>
  <si>
    <t>Coral Durant</t>
  </si>
  <si>
    <t>Charlie Phillips</t>
  </si>
  <si>
    <t>Giorgia Lorentson</t>
  </si>
  <si>
    <t>Georgia Pont</t>
  </si>
  <si>
    <t>Estella Pirie</t>
  </si>
  <si>
    <t>Ariana Shewry</t>
  </si>
  <si>
    <t>Abby Gain</t>
  </si>
  <si>
    <t>Zoe Prelc</t>
  </si>
  <si>
    <t>Konatsu Ido</t>
  </si>
  <si>
    <t>Summa Longbottom</t>
  </si>
  <si>
    <t>SATURDAY - 7:30am START</t>
  </si>
  <si>
    <t>Luke Rans-Smith</t>
  </si>
  <si>
    <t>Sam McDonald</t>
  </si>
  <si>
    <t>Alt. 8</t>
  </si>
  <si>
    <t>Eve Coulter</t>
  </si>
  <si>
    <t>n/s</t>
  </si>
  <si>
    <t>Max McGillivray</t>
  </si>
  <si>
    <t>TBC</t>
  </si>
  <si>
    <t>Best Air (Backside air rev - Rd 2) - Will Carter</t>
  </si>
  <si>
    <t>Most Progressive move(frontside hack - Rd 2 (9.07))  - Ellie Harrison</t>
  </si>
  <si>
    <t>Best overall performance - Leo Casal (18.10)</t>
  </si>
  <si>
    <t xml:space="preserve">2018 Billlabong Occy's Grom Comp, pres by Fight Centre Results: </t>
  </si>
  <si>
    <t>Leo Casal</t>
  </si>
  <si>
    <t xml:space="preserve">Holly Williams </t>
  </si>
  <si>
    <t>Nixon</t>
  </si>
  <si>
    <t>Hydro Flask</t>
  </si>
  <si>
    <t>Mrs Palmers</t>
  </si>
  <si>
    <t>Futures</t>
  </si>
  <si>
    <t>Dakine</t>
  </si>
  <si>
    <t xml:space="preserve">Sign Event </t>
  </si>
  <si>
    <t>Best Barrel  - Hugh Vaughan</t>
  </si>
  <si>
    <t>Safa Scaff</t>
  </si>
  <si>
    <t>Occy's Trip Winner!!!!!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</si>
</sst>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_);\(&quot;$&quot;#,##0\)"/>
  </numFmts>
  <fonts count="34">
    <font>
      <sz val="10"/>
      <name val="Arial"/>
      <family val="2"/>
    </font>
    <font>
      <sz val="8"/>
      <name val="Helv"/>
    </font>
    <font>
      <b/>
      <sz val="12"/>
      <name val="Helv"/>
    </font>
    <font>
      <sz val="8"/>
      <name val="Arial"/>
      <family val="2"/>
    </font>
    <font>
      <sz val="10"/>
      <name val="Arial"/>
      <family val="2"/>
    </font>
    <font>
      <i/>
      <sz val="8"/>
      <name val="Helv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MS Sans Serif"/>
      <family val="2"/>
    </font>
    <font>
      <sz val="9"/>
      <name val="Geneva"/>
    </font>
    <font>
      <b/>
      <sz val="8"/>
      <name val="Arial"/>
      <family val="2"/>
    </font>
    <font>
      <sz val="11"/>
      <name val="Calibri"/>
      <family val="2"/>
    </font>
    <font>
      <sz val="10"/>
      <name val="Arial"/>
    </font>
    <font>
      <b/>
      <sz val="12"/>
      <name val="MS Sans Serif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9" fillId="0" borderId="0"/>
  </cellStyleXfs>
  <cellXfs count="2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/>
    <xf numFmtId="22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1" fontId="3" fillId="0" borderId="0" xfId="2" applyNumberFormat="1" applyFont="1" applyAlignment="1">
      <alignment horizontal="left"/>
    </xf>
    <xf numFmtId="0" fontId="3" fillId="0" borderId="0" xfId="2" applyFont="1" applyAlignment="1">
      <alignment horizontal="center"/>
    </xf>
    <xf numFmtId="22" fontId="3" fillId="0" borderId="0" xfId="2" applyNumberFormat="1" applyFont="1" applyAlignment="1">
      <alignment horizontal="center"/>
    </xf>
    <xf numFmtId="0" fontId="14" fillId="0" borderId="0" xfId="0" applyFont="1"/>
    <xf numFmtId="0" fontId="0" fillId="0" borderId="1" xfId="0" applyBorder="1"/>
    <xf numFmtId="0" fontId="1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4" fillId="0" borderId="3" xfId="0" applyFont="1" applyBorder="1"/>
    <xf numFmtId="0" fontId="14" fillId="0" borderId="1" xfId="0" applyFont="1" applyBorder="1"/>
    <xf numFmtId="0" fontId="0" fillId="2" borderId="7" xfId="0" applyFill="1" applyBorder="1"/>
    <xf numFmtId="0" fontId="0" fillId="2" borderId="8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7" xfId="0" applyFill="1" applyBorder="1"/>
    <xf numFmtId="0" fontId="0" fillId="7" borderId="7" xfId="0" applyFill="1" applyBorder="1"/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5" borderId="7" xfId="0" applyFont="1" applyFill="1" applyBorder="1"/>
    <xf numFmtId="0" fontId="0" fillId="7" borderId="7" xfId="0" applyFont="1" applyFill="1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4" fillId="0" borderId="0" xfId="0" applyFont="1" applyBorder="1"/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9" xfId="0" applyFont="1" applyBorder="1" applyAlignment="1">
      <alignment horizontal="center"/>
    </xf>
    <xf numFmtId="164" fontId="19" fillId="0" borderId="9" xfId="0" quotePrefix="1" applyNumberFormat="1" applyFont="1" applyBorder="1" applyAlignment="1">
      <alignment horizontal="center"/>
    </xf>
    <xf numFmtId="2" fontId="19" fillId="0" borderId="9" xfId="0" quotePrefix="1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0" applyFont="1"/>
    <xf numFmtId="0" fontId="21" fillId="0" borderId="0" xfId="0" applyFont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/>
    <xf numFmtId="0" fontId="21" fillId="0" borderId="0" xfId="0" applyFont="1" applyAlignment="1">
      <alignment horizontal="center"/>
    </xf>
    <xf numFmtId="0" fontId="19" fillId="0" borderId="0" xfId="0" applyFont="1" applyBorder="1"/>
    <xf numFmtId="0" fontId="19" fillId="0" borderId="15" xfId="0" applyFont="1" applyBorder="1"/>
    <xf numFmtId="0" fontId="19" fillId="0" borderId="0" xfId="0" applyFont="1" applyAlignment="1">
      <alignment horizontal="right"/>
    </xf>
    <xf numFmtId="0" fontId="22" fillId="0" borderId="0" xfId="0" applyFont="1"/>
    <xf numFmtId="0" fontId="19" fillId="0" borderId="15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/>
    <xf numFmtId="16" fontId="21" fillId="0" borderId="0" xfId="0" applyNumberFormat="1" applyFont="1"/>
    <xf numFmtId="0" fontId="24" fillId="0" borderId="0" xfId="0" applyFont="1"/>
    <xf numFmtId="0" fontId="21" fillId="0" borderId="0" xfId="0" applyFont="1" applyAlignment="1"/>
    <xf numFmtId="0" fontId="19" fillId="0" borderId="16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16" fontId="19" fillId="0" borderId="0" xfId="0" applyNumberFormat="1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1" fontId="24" fillId="0" borderId="0" xfId="0" applyNumberFormat="1" applyFont="1"/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24" fillId="0" borderId="0" xfId="0" applyNumberFormat="1" applyFont="1" applyBorder="1"/>
    <xf numFmtId="0" fontId="19" fillId="0" borderId="0" xfId="0" applyFont="1" applyBorder="1" applyAlignment="1">
      <alignment horizontal="left"/>
    </xf>
    <xf numFmtId="1" fontId="19" fillId="0" borderId="12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/>
    <xf numFmtId="0" fontId="20" fillId="0" borderId="10" xfId="0" applyFont="1" applyBorder="1"/>
    <xf numFmtId="0" fontId="19" fillId="0" borderId="0" xfId="2" quotePrefix="1" applyFont="1" applyAlignment="1">
      <alignment horizontal="center"/>
    </xf>
    <xf numFmtId="165" fontId="19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9" fillId="0" borderId="0" xfId="2" applyFont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right"/>
    </xf>
    <xf numFmtId="165" fontId="19" fillId="0" borderId="0" xfId="2" applyNumberFormat="1" applyFont="1" applyAlignment="1">
      <alignment horizontal="left"/>
    </xf>
    <xf numFmtId="0" fontId="19" fillId="0" borderId="0" xfId="2" applyFont="1" applyAlignment="1"/>
    <xf numFmtId="165" fontId="19" fillId="0" borderId="0" xfId="2" applyNumberFormat="1" applyFont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27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29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21" fillId="0" borderId="0" xfId="2" quotePrefix="1" applyFont="1" applyAlignment="1">
      <alignment horizontal="center"/>
    </xf>
    <xf numFmtId="165" fontId="19" fillId="0" borderId="0" xfId="2" applyNumberFormat="1" applyFont="1"/>
    <xf numFmtId="0" fontId="1" fillId="8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0" fillId="8" borderId="0" xfId="0" applyFill="1" applyBorder="1"/>
    <xf numFmtId="0" fontId="3" fillId="3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7" borderId="8" xfId="0" applyFill="1" applyBorder="1"/>
    <xf numFmtId="0" fontId="0" fillId="0" borderId="7" xfId="0" applyBorder="1"/>
    <xf numFmtId="0" fontId="3" fillId="0" borderId="0" xfId="0" applyFont="1" applyFill="1"/>
    <xf numFmtId="0" fontId="12" fillId="0" borderId="0" xfId="1"/>
    <xf numFmtId="0" fontId="4" fillId="8" borderId="0" xfId="1" applyFont="1" applyFill="1"/>
    <xf numFmtId="0" fontId="12" fillId="8" borderId="0" xfId="1" applyFill="1"/>
    <xf numFmtId="0" fontId="13" fillId="8" borderId="0" xfId="1" applyFont="1" applyFill="1"/>
    <xf numFmtId="0" fontId="12" fillId="8" borderId="15" xfId="1" applyFill="1" applyBorder="1"/>
    <xf numFmtId="0" fontId="12" fillId="8" borderId="9" xfId="1" applyFill="1" applyBorder="1"/>
    <xf numFmtId="0" fontId="1" fillId="8" borderId="9" xfId="1" applyFont="1" applyFill="1" applyBorder="1" applyAlignment="1">
      <alignment horizontal="center"/>
    </xf>
    <xf numFmtId="0" fontId="12" fillId="8" borderId="13" xfId="1" applyFill="1" applyBorder="1"/>
    <xf numFmtId="0" fontId="12" fillId="8" borderId="0" xfId="1" applyFill="1" applyBorder="1"/>
    <xf numFmtId="0" fontId="12" fillId="8" borderId="0" xfId="1" quotePrefix="1" applyFill="1" applyAlignment="1">
      <alignment horizontal="left"/>
    </xf>
    <xf numFmtId="0" fontId="12" fillId="8" borderId="0" xfId="1" applyFill="1" applyAlignment="1">
      <alignment horizontal="center"/>
    </xf>
    <xf numFmtId="0" fontId="12" fillId="0" borderId="0" xfId="1" applyAlignment="1">
      <alignment horizontal="center"/>
    </xf>
    <xf numFmtId="0" fontId="12" fillId="8" borderId="0" xfId="1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2" fillId="8" borderId="9" xfId="1" applyFill="1" applyBorder="1" applyAlignment="1">
      <alignment horizontal="center"/>
    </xf>
    <xf numFmtId="0" fontId="0" fillId="0" borderId="0" xfId="0" applyFill="1"/>
    <xf numFmtId="0" fontId="19" fillId="0" borderId="9" xfId="0" applyFont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16" xfId="0" applyFont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9" xfId="2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2" applyFont="1" applyAlignment="1">
      <alignment horizontal="center"/>
    </xf>
    <xf numFmtId="16" fontId="31" fillId="0" borderId="0" xfId="0" applyNumberFormat="1" applyFont="1"/>
    <xf numFmtId="2" fontId="30" fillId="0" borderId="9" xfId="0" applyNumberFormat="1" applyFont="1" applyBorder="1" applyAlignment="1">
      <alignment horizontal="center"/>
    </xf>
    <xf numFmtId="0" fontId="32" fillId="0" borderId="0" xfId="0" applyFont="1"/>
    <xf numFmtId="0" fontId="26" fillId="0" borderId="0" xfId="0" applyFont="1" applyAlignment="1">
      <alignment horizontal="center"/>
    </xf>
    <xf numFmtId="0" fontId="31" fillId="0" borderId="0" xfId="0" applyFont="1" applyFill="1"/>
    <xf numFmtId="0" fontId="33" fillId="0" borderId="0" xfId="0" applyFont="1"/>
    <xf numFmtId="0" fontId="12" fillId="8" borderId="15" xfId="1" applyFill="1" applyBorder="1" applyAlignment="1">
      <alignment horizontal="center"/>
    </xf>
    <xf numFmtId="0" fontId="12" fillId="8" borderId="13" xfId="1" applyFill="1" applyBorder="1" applyAlignment="1">
      <alignment horizontal="center"/>
    </xf>
  </cellXfs>
  <cellStyles count="3">
    <cellStyle name="Normal" xfId="0" builtinId="0"/>
    <cellStyle name="Normal 2" xfId="1"/>
    <cellStyle name="Normal_!1995WQS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B34"/>
  <sheetViews>
    <sheetView topLeftCell="C1" zoomScale="70" zoomScaleNormal="70" workbookViewId="0">
      <selection activeCell="G35" sqref="G35"/>
    </sheetView>
  </sheetViews>
  <sheetFormatPr defaultColWidth="11.42578125" defaultRowHeight="12.75"/>
  <cols>
    <col min="2" max="2" width="4.140625" customWidth="1"/>
    <col min="3" max="3" width="21.85546875" customWidth="1"/>
    <col min="4" max="4" width="13.140625" customWidth="1"/>
    <col min="5" max="5" width="10" customWidth="1"/>
    <col min="6" max="6" width="3.28515625" customWidth="1"/>
    <col min="7" max="7" width="23" customWidth="1"/>
    <col min="8" max="8" width="7.7109375" customWidth="1"/>
    <col min="9" max="9" width="9.85546875" customWidth="1"/>
    <col min="10" max="10" width="3.42578125" customWidth="1"/>
    <col min="11" max="11" width="23.42578125" customWidth="1"/>
    <col min="12" max="12" width="8.7109375" customWidth="1"/>
    <col min="13" max="13" width="7.42578125" customWidth="1"/>
    <col min="14" max="14" width="4" customWidth="1"/>
    <col min="15" max="15" width="24.5703125" customWidth="1"/>
    <col min="16" max="16" width="7.7109375" customWidth="1"/>
    <col min="17" max="17" width="7.85546875" customWidth="1"/>
    <col min="18" max="18" width="4.140625" customWidth="1"/>
    <col min="19" max="19" width="27.5703125" customWidth="1"/>
    <col min="20" max="20" width="7.85546875" customWidth="1"/>
    <col min="21" max="21" width="5.7109375" customWidth="1"/>
    <col min="22" max="22" width="4.140625" customWidth="1"/>
    <col min="23" max="23" width="21.5703125" customWidth="1"/>
    <col min="24" max="24" width="7.7109375" customWidth="1"/>
    <col min="25" max="25" width="11.42578125" customWidth="1"/>
    <col min="26" max="26" width="13.28515625" bestFit="1" customWidth="1"/>
  </cols>
  <sheetData>
    <row r="1" spans="2:28" ht="15">
      <c r="B1" s="27" t="s">
        <v>210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2:28" ht="15">
      <c r="B2" s="27" t="s">
        <v>211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28" ht="15">
      <c r="B3" s="27" t="s">
        <v>94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28" ht="15">
      <c r="B4" s="27" t="s">
        <v>95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8" ht="13.5" thickBot="1">
      <c r="V5" s="13"/>
      <c r="W5" s="13"/>
      <c r="X5" s="13"/>
    </row>
    <row r="6" spans="2:28" ht="15">
      <c r="B6" s="28"/>
      <c r="C6" s="29" t="s">
        <v>461</v>
      </c>
      <c r="D6" s="30"/>
      <c r="F6" s="28"/>
      <c r="G6" s="29" t="s">
        <v>176</v>
      </c>
      <c r="H6" s="30"/>
      <c r="J6" s="28"/>
      <c r="K6" s="29" t="s">
        <v>177</v>
      </c>
      <c r="L6" s="34"/>
      <c r="M6" s="152"/>
      <c r="N6" s="35"/>
      <c r="O6" s="29" t="s">
        <v>186</v>
      </c>
      <c r="P6" s="34"/>
      <c r="Q6" s="27"/>
      <c r="R6" s="28"/>
      <c r="S6" s="29" t="s">
        <v>188</v>
      </c>
      <c r="T6" s="30"/>
      <c r="V6" s="28"/>
      <c r="W6" s="29" t="s">
        <v>96</v>
      </c>
      <c r="X6" s="30"/>
      <c r="AA6" s="13"/>
      <c r="AB6" s="58"/>
    </row>
    <row r="7" spans="2:28">
      <c r="B7" s="31">
        <v>1</v>
      </c>
      <c r="C7" s="13" t="s">
        <v>100</v>
      </c>
      <c r="D7" s="36" t="s">
        <v>101</v>
      </c>
      <c r="F7" s="31">
        <v>1</v>
      </c>
      <c r="G7" s="13"/>
      <c r="H7" s="40" t="s">
        <v>110</v>
      </c>
      <c r="J7" s="31">
        <v>1</v>
      </c>
      <c r="K7" s="13" t="s">
        <v>97</v>
      </c>
      <c r="L7" s="43" t="s">
        <v>110</v>
      </c>
      <c r="M7" s="45"/>
      <c r="N7" s="31">
        <v>1</v>
      </c>
      <c r="O7" s="13" t="s">
        <v>117</v>
      </c>
      <c r="P7" s="36" t="s">
        <v>101</v>
      </c>
      <c r="R7" s="31">
        <v>1</v>
      </c>
      <c r="S7" s="13" t="s">
        <v>179</v>
      </c>
      <c r="T7" s="39" t="s">
        <v>98</v>
      </c>
      <c r="V7" s="31">
        <v>1</v>
      </c>
      <c r="W7" s="13" t="s">
        <v>173</v>
      </c>
      <c r="X7" s="42" t="s">
        <v>92</v>
      </c>
      <c r="AA7" s="23"/>
      <c r="AB7" s="23"/>
    </row>
    <row r="8" spans="2:28">
      <c r="B8" s="31">
        <v>2</v>
      </c>
      <c r="C8" s="13"/>
      <c r="D8" s="36" t="s">
        <v>103</v>
      </c>
      <c r="F8" s="31">
        <v>2</v>
      </c>
      <c r="G8" s="13"/>
      <c r="H8" s="40" t="s">
        <v>112</v>
      </c>
      <c r="J8" s="31">
        <v>2</v>
      </c>
      <c r="K8" s="13"/>
      <c r="L8" s="43" t="s">
        <v>112</v>
      </c>
      <c r="M8" s="45"/>
      <c r="N8" s="31">
        <v>2</v>
      </c>
      <c r="O8" s="13"/>
      <c r="P8" s="36" t="s">
        <v>103</v>
      </c>
      <c r="R8" s="31">
        <v>2</v>
      </c>
      <c r="S8" s="45"/>
      <c r="T8" s="39" t="s">
        <v>102</v>
      </c>
      <c r="V8" s="31">
        <v>2</v>
      </c>
      <c r="W8" s="13"/>
      <c r="X8" s="42" t="s">
        <v>93</v>
      </c>
    </row>
    <row r="9" spans="2:28">
      <c r="B9" s="31">
        <v>3</v>
      </c>
      <c r="C9" s="13"/>
      <c r="D9" s="36" t="s">
        <v>104</v>
      </c>
      <c r="F9" s="31">
        <v>3</v>
      </c>
      <c r="G9" s="13"/>
      <c r="H9" s="40" t="s">
        <v>113</v>
      </c>
      <c r="J9" s="31">
        <v>3</v>
      </c>
      <c r="K9" s="13"/>
      <c r="L9" s="43" t="s">
        <v>113</v>
      </c>
      <c r="M9" s="45"/>
      <c r="N9" s="31">
        <v>3</v>
      </c>
      <c r="O9" s="13"/>
      <c r="P9" s="36" t="s">
        <v>104</v>
      </c>
      <c r="R9" s="31">
        <v>3</v>
      </c>
      <c r="S9" s="45"/>
      <c r="T9" s="39" t="s">
        <v>180</v>
      </c>
      <c r="V9" s="31">
        <v>3</v>
      </c>
      <c r="W9" s="13" t="s">
        <v>174</v>
      </c>
      <c r="X9" s="52" t="s">
        <v>92</v>
      </c>
    </row>
    <row r="10" spans="2:28">
      <c r="B10" s="31">
        <v>4</v>
      </c>
      <c r="C10" s="13"/>
      <c r="D10" s="36" t="s">
        <v>106</v>
      </c>
      <c r="F10" s="31">
        <v>4</v>
      </c>
      <c r="G10" s="13"/>
      <c r="H10" s="40" t="s">
        <v>115</v>
      </c>
      <c r="J10" s="31">
        <v>4</v>
      </c>
      <c r="K10" s="13"/>
      <c r="L10" s="43" t="s">
        <v>115</v>
      </c>
      <c r="M10" s="45"/>
      <c r="N10" s="31">
        <v>4</v>
      </c>
      <c r="O10" s="13"/>
      <c r="P10" s="36" t="s">
        <v>106</v>
      </c>
      <c r="R10" s="31">
        <v>4</v>
      </c>
      <c r="S10" s="45"/>
      <c r="T10" s="39" t="s">
        <v>181</v>
      </c>
      <c r="V10" s="31">
        <v>4</v>
      </c>
      <c r="W10" s="13"/>
      <c r="X10" s="52" t="s">
        <v>93</v>
      </c>
    </row>
    <row r="11" spans="2:28">
      <c r="B11" s="31">
        <v>5</v>
      </c>
      <c r="C11" s="13"/>
      <c r="D11" s="36" t="s">
        <v>107</v>
      </c>
      <c r="F11" s="31">
        <v>5</v>
      </c>
      <c r="G11" s="13"/>
      <c r="H11" s="40" t="s">
        <v>116</v>
      </c>
      <c r="J11" s="31">
        <v>5</v>
      </c>
      <c r="K11" s="13"/>
      <c r="L11" s="43" t="s">
        <v>116</v>
      </c>
      <c r="M11" s="45"/>
      <c r="N11" s="31">
        <v>5</v>
      </c>
      <c r="O11" s="13"/>
      <c r="P11" s="36" t="s">
        <v>107</v>
      </c>
      <c r="R11" s="31">
        <v>5</v>
      </c>
      <c r="S11" s="45"/>
      <c r="T11" s="39" t="s">
        <v>182</v>
      </c>
      <c r="V11" s="31">
        <v>5</v>
      </c>
      <c r="W11" s="13" t="s">
        <v>105</v>
      </c>
      <c r="X11" s="39" t="s">
        <v>98</v>
      </c>
    </row>
    <row r="12" spans="2:28">
      <c r="B12" s="31">
        <v>6</v>
      </c>
      <c r="C12" s="13"/>
      <c r="D12" s="36" t="s">
        <v>108</v>
      </c>
      <c r="F12" s="31">
        <v>6</v>
      </c>
      <c r="G12" s="13"/>
      <c r="H12" s="40" t="s">
        <v>119</v>
      </c>
      <c r="J12" s="31">
        <v>6</v>
      </c>
      <c r="K12" s="13"/>
      <c r="L12" s="43" t="s">
        <v>119</v>
      </c>
      <c r="M12" s="45"/>
      <c r="N12" s="31">
        <v>6</v>
      </c>
      <c r="O12" s="13"/>
      <c r="P12" s="36" t="s">
        <v>108</v>
      </c>
      <c r="R12" s="31">
        <v>6</v>
      </c>
      <c r="S12" s="45"/>
      <c r="T12" s="39" t="s">
        <v>183</v>
      </c>
      <c r="V12" s="31">
        <v>6</v>
      </c>
      <c r="W12" s="13"/>
      <c r="X12" s="39" t="s">
        <v>102</v>
      </c>
    </row>
    <row r="13" spans="2:28">
      <c r="B13" s="31">
        <v>7</v>
      </c>
      <c r="C13" s="13"/>
      <c r="D13" s="36" t="s">
        <v>110</v>
      </c>
      <c r="F13" s="31">
        <v>7</v>
      </c>
      <c r="G13" s="13"/>
      <c r="H13" s="40" t="s">
        <v>120</v>
      </c>
      <c r="J13" s="31">
        <v>7</v>
      </c>
      <c r="K13" s="13" t="s">
        <v>109</v>
      </c>
      <c r="L13" s="40" t="s">
        <v>101</v>
      </c>
      <c r="M13" s="45"/>
      <c r="N13" s="31">
        <v>7</v>
      </c>
      <c r="O13" s="13" t="s">
        <v>171</v>
      </c>
      <c r="P13" s="40" t="s">
        <v>101</v>
      </c>
      <c r="R13" s="31">
        <v>7</v>
      </c>
      <c r="S13" s="13" t="s">
        <v>136</v>
      </c>
      <c r="T13" s="43" t="s">
        <v>101</v>
      </c>
      <c r="V13" s="31">
        <v>7</v>
      </c>
      <c r="W13" s="13" t="s">
        <v>204</v>
      </c>
      <c r="X13" s="154"/>
    </row>
    <row r="14" spans="2:28">
      <c r="B14" s="31">
        <v>8</v>
      </c>
      <c r="C14" s="13"/>
      <c r="D14" s="36" t="s">
        <v>112</v>
      </c>
      <c r="F14" s="31">
        <v>8</v>
      </c>
      <c r="G14" s="13"/>
      <c r="H14" s="40" t="s">
        <v>121</v>
      </c>
      <c r="J14" s="31">
        <v>8</v>
      </c>
      <c r="K14" s="13"/>
      <c r="L14" s="40" t="s">
        <v>103</v>
      </c>
      <c r="M14" s="45"/>
      <c r="N14" s="31">
        <v>8</v>
      </c>
      <c r="O14" s="13"/>
      <c r="P14" s="40" t="s">
        <v>103</v>
      </c>
      <c r="R14" s="31">
        <v>8</v>
      </c>
      <c r="S14" s="13"/>
      <c r="T14" s="43" t="s">
        <v>103</v>
      </c>
      <c r="V14" s="31">
        <v>8</v>
      </c>
      <c r="W14" s="13" t="s">
        <v>141</v>
      </c>
      <c r="X14" s="42" t="s">
        <v>175</v>
      </c>
    </row>
    <row r="15" spans="2:28">
      <c r="B15" s="31">
        <v>9</v>
      </c>
      <c r="C15" s="13"/>
      <c r="D15" s="36" t="s">
        <v>113</v>
      </c>
      <c r="F15" s="31">
        <v>9</v>
      </c>
      <c r="G15" s="13"/>
      <c r="H15" s="40" t="s">
        <v>123</v>
      </c>
      <c r="J15" s="31">
        <v>9</v>
      </c>
      <c r="K15" s="13"/>
      <c r="L15" s="40" t="s">
        <v>104</v>
      </c>
      <c r="M15" s="45"/>
      <c r="N15" s="31">
        <v>9</v>
      </c>
      <c r="O15" s="13"/>
      <c r="P15" s="40" t="s">
        <v>104</v>
      </c>
      <c r="R15" s="31">
        <v>9</v>
      </c>
      <c r="S15" s="45"/>
      <c r="T15" s="43" t="s">
        <v>104</v>
      </c>
      <c r="V15" s="31">
        <v>9</v>
      </c>
      <c r="W15" s="13" t="s">
        <v>122</v>
      </c>
      <c r="X15" s="43" t="s">
        <v>175</v>
      </c>
    </row>
    <row r="16" spans="2:28">
      <c r="B16" s="31">
        <v>10</v>
      </c>
      <c r="C16" s="13"/>
      <c r="D16" s="36" t="s">
        <v>115</v>
      </c>
      <c r="F16" s="31">
        <v>10</v>
      </c>
      <c r="G16" s="13"/>
      <c r="H16" s="40" t="s">
        <v>125</v>
      </c>
      <c r="J16" s="31">
        <v>10</v>
      </c>
      <c r="K16" s="13"/>
      <c r="L16" s="40" t="s">
        <v>106</v>
      </c>
      <c r="M16" s="45"/>
      <c r="N16" s="31">
        <v>10</v>
      </c>
      <c r="O16" s="13"/>
      <c r="P16" s="40" t="s">
        <v>106</v>
      </c>
      <c r="R16" s="31">
        <v>10</v>
      </c>
      <c r="S16" s="13"/>
      <c r="T16" s="43" t="s">
        <v>106</v>
      </c>
      <c r="V16" s="31">
        <v>10</v>
      </c>
      <c r="W16" s="13" t="s">
        <v>124</v>
      </c>
      <c r="X16" s="39" t="s">
        <v>175</v>
      </c>
    </row>
    <row r="17" spans="2:24">
      <c r="B17" s="31">
        <v>11</v>
      </c>
      <c r="C17" s="13"/>
      <c r="D17" s="36" t="s">
        <v>116</v>
      </c>
      <c r="F17" s="31">
        <v>11</v>
      </c>
      <c r="G17" s="13" t="s">
        <v>134</v>
      </c>
      <c r="H17" s="38" t="s">
        <v>101</v>
      </c>
      <c r="J17" s="31">
        <v>11</v>
      </c>
      <c r="K17" s="13"/>
      <c r="L17" s="40" t="s">
        <v>107</v>
      </c>
      <c r="M17" s="45"/>
      <c r="N17" s="31">
        <v>11</v>
      </c>
      <c r="O17" s="13" t="s">
        <v>178</v>
      </c>
      <c r="P17" s="38" t="s">
        <v>101</v>
      </c>
      <c r="R17" s="31">
        <v>11</v>
      </c>
      <c r="S17" s="13"/>
      <c r="T17" s="43" t="s">
        <v>107</v>
      </c>
      <c r="V17" s="31">
        <v>11</v>
      </c>
      <c r="W17" s="13" t="s">
        <v>126</v>
      </c>
      <c r="X17" s="40" t="s">
        <v>175</v>
      </c>
    </row>
    <row r="18" spans="2:24">
      <c r="B18" s="31">
        <v>12</v>
      </c>
      <c r="C18" s="13"/>
      <c r="D18" s="36" t="s">
        <v>119</v>
      </c>
      <c r="F18" s="31">
        <v>12</v>
      </c>
      <c r="G18" s="13"/>
      <c r="H18" s="38" t="s">
        <v>103</v>
      </c>
      <c r="J18" s="31">
        <v>12</v>
      </c>
      <c r="K18" s="13"/>
      <c r="L18" s="40" t="s">
        <v>108</v>
      </c>
      <c r="M18" s="45"/>
      <c r="N18" s="31">
        <v>12</v>
      </c>
      <c r="O18" s="45"/>
      <c r="P18" s="38" t="s">
        <v>103</v>
      </c>
      <c r="R18" s="49">
        <v>12</v>
      </c>
      <c r="S18" s="13"/>
      <c r="T18" s="43" t="s">
        <v>108</v>
      </c>
      <c r="V18" s="31">
        <v>12</v>
      </c>
      <c r="W18" s="13" t="s">
        <v>128</v>
      </c>
      <c r="X18" s="38" t="s">
        <v>175</v>
      </c>
    </row>
    <row r="19" spans="2:24" ht="13.5" thickBot="1">
      <c r="B19" s="31">
        <v>13</v>
      </c>
      <c r="C19" s="13"/>
      <c r="D19" s="36" t="s">
        <v>120</v>
      </c>
      <c r="F19" s="31">
        <v>13</v>
      </c>
      <c r="G19" s="13"/>
      <c r="H19" s="38" t="s">
        <v>104</v>
      </c>
      <c r="J19" s="31">
        <v>13</v>
      </c>
      <c r="K19" s="13"/>
      <c r="L19" s="40" t="s">
        <v>110</v>
      </c>
      <c r="M19" s="45"/>
      <c r="N19" s="31">
        <v>13</v>
      </c>
      <c r="O19" s="45"/>
      <c r="P19" s="38" t="s">
        <v>104</v>
      </c>
      <c r="R19" s="49">
        <v>13</v>
      </c>
      <c r="S19" s="13" t="s">
        <v>187</v>
      </c>
      <c r="T19" s="39" t="s">
        <v>98</v>
      </c>
      <c r="V19" s="50">
        <v>13</v>
      </c>
      <c r="W19" s="33" t="s">
        <v>130</v>
      </c>
      <c r="X19" s="37" t="s">
        <v>175</v>
      </c>
    </row>
    <row r="20" spans="2:24">
      <c r="B20" s="31">
        <v>14</v>
      </c>
      <c r="C20" s="13"/>
      <c r="D20" s="36" t="s">
        <v>121</v>
      </c>
      <c r="F20" s="31">
        <v>14</v>
      </c>
      <c r="G20" s="13"/>
      <c r="H20" s="38" t="s">
        <v>106</v>
      </c>
      <c r="J20" s="31">
        <v>14</v>
      </c>
      <c r="K20" s="13"/>
      <c r="L20" s="40" t="s">
        <v>112</v>
      </c>
      <c r="M20" s="45"/>
      <c r="N20" s="31">
        <v>14</v>
      </c>
      <c r="O20" s="13" t="s">
        <v>138</v>
      </c>
      <c r="P20" s="36" t="s">
        <v>101</v>
      </c>
      <c r="R20" s="49">
        <v>14</v>
      </c>
      <c r="S20" s="45"/>
      <c r="T20" s="39" t="s">
        <v>102</v>
      </c>
      <c r="V20" s="45"/>
    </row>
    <row r="21" spans="2:24">
      <c r="B21" s="31">
        <v>15</v>
      </c>
      <c r="C21" s="13"/>
      <c r="D21" s="36" t="s">
        <v>123</v>
      </c>
      <c r="F21" s="31">
        <v>15</v>
      </c>
      <c r="G21" s="13"/>
      <c r="H21" s="38" t="s">
        <v>107</v>
      </c>
      <c r="J21" s="31">
        <v>15</v>
      </c>
      <c r="K21" s="13" t="s">
        <v>133</v>
      </c>
      <c r="L21" s="36" t="s">
        <v>101</v>
      </c>
      <c r="M21" s="45"/>
      <c r="N21" s="31">
        <v>15</v>
      </c>
      <c r="O21" s="13"/>
      <c r="P21" s="36" t="s">
        <v>103</v>
      </c>
      <c r="R21" s="49">
        <v>15</v>
      </c>
      <c r="S21" s="45"/>
      <c r="T21" s="39" t="s">
        <v>180</v>
      </c>
      <c r="V21" s="13"/>
    </row>
    <row r="22" spans="2:24">
      <c r="B22" s="31">
        <v>16</v>
      </c>
      <c r="C22" s="13"/>
      <c r="D22" s="36" t="s">
        <v>125</v>
      </c>
      <c r="F22" s="31">
        <v>16</v>
      </c>
      <c r="G22" s="13"/>
      <c r="H22" s="38" t="s">
        <v>108</v>
      </c>
      <c r="J22" s="31">
        <v>16</v>
      </c>
      <c r="K22" s="13"/>
      <c r="L22" s="36" t="s">
        <v>103</v>
      </c>
      <c r="M22" s="45"/>
      <c r="N22" s="31">
        <v>16</v>
      </c>
      <c r="O22" s="13"/>
      <c r="P22" s="36" t="s">
        <v>104</v>
      </c>
      <c r="R22" s="49">
        <v>16</v>
      </c>
      <c r="S22" s="13" t="s">
        <v>137</v>
      </c>
      <c r="T22" s="43" t="s">
        <v>101</v>
      </c>
      <c r="V22" s="13"/>
    </row>
    <row r="23" spans="2:24">
      <c r="B23" s="31">
        <v>17</v>
      </c>
      <c r="C23" s="13"/>
      <c r="D23" s="36" t="s">
        <v>127</v>
      </c>
      <c r="F23" s="31">
        <v>17</v>
      </c>
      <c r="G23" s="13" t="s">
        <v>135</v>
      </c>
      <c r="H23" s="42" t="s">
        <v>101</v>
      </c>
      <c r="J23" s="31">
        <v>17</v>
      </c>
      <c r="K23" s="13"/>
      <c r="L23" s="36" t="s">
        <v>104</v>
      </c>
      <c r="M23" s="45"/>
      <c r="N23" s="31">
        <v>17</v>
      </c>
      <c r="O23" s="13" t="s">
        <v>139</v>
      </c>
      <c r="P23" s="40" t="s">
        <v>101</v>
      </c>
      <c r="R23" s="49">
        <v>17</v>
      </c>
      <c r="S23" s="13"/>
      <c r="T23" s="43" t="s">
        <v>103</v>
      </c>
      <c r="V23" s="13"/>
    </row>
    <row r="24" spans="2:24">
      <c r="B24" s="31">
        <v>18</v>
      </c>
      <c r="C24" s="13"/>
      <c r="D24" s="36" t="s">
        <v>129</v>
      </c>
      <c r="F24" s="31">
        <v>18</v>
      </c>
      <c r="G24" s="13"/>
      <c r="H24" s="42" t="s">
        <v>103</v>
      </c>
      <c r="J24" s="31">
        <v>18</v>
      </c>
      <c r="K24" s="13"/>
      <c r="L24" s="36" t="s">
        <v>106</v>
      </c>
      <c r="M24" s="45"/>
      <c r="N24" s="31">
        <v>18</v>
      </c>
      <c r="O24" s="13"/>
      <c r="P24" s="40" t="s">
        <v>103</v>
      </c>
      <c r="R24" s="49">
        <v>18</v>
      </c>
      <c r="S24" s="45"/>
      <c r="T24" s="43" t="s">
        <v>104</v>
      </c>
      <c r="V24" s="13"/>
    </row>
    <row r="25" spans="2:24">
      <c r="B25" s="31">
        <v>19</v>
      </c>
      <c r="C25" s="13"/>
      <c r="D25" s="36" t="s">
        <v>131</v>
      </c>
      <c r="F25" s="31">
        <v>19</v>
      </c>
      <c r="G25" s="13"/>
      <c r="H25" s="42" t="s">
        <v>104</v>
      </c>
      <c r="J25" s="31">
        <v>19</v>
      </c>
      <c r="K25" s="13"/>
      <c r="L25" s="36" t="s">
        <v>107</v>
      </c>
      <c r="M25" s="45"/>
      <c r="N25" s="31">
        <v>19</v>
      </c>
      <c r="O25" s="13" t="s">
        <v>172</v>
      </c>
      <c r="P25" s="38" t="s">
        <v>101</v>
      </c>
      <c r="R25" s="49">
        <v>19</v>
      </c>
      <c r="S25" s="13" t="s">
        <v>118</v>
      </c>
      <c r="T25" s="51" t="s">
        <v>92</v>
      </c>
      <c r="V25" s="13"/>
    </row>
    <row r="26" spans="2:24">
      <c r="B26" s="31">
        <v>20</v>
      </c>
      <c r="C26" s="13"/>
      <c r="D26" s="36" t="s">
        <v>132</v>
      </c>
      <c r="F26" s="31">
        <v>20</v>
      </c>
      <c r="G26" s="13"/>
      <c r="H26" s="42" t="s">
        <v>106</v>
      </c>
      <c r="J26" s="31">
        <v>20</v>
      </c>
      <c r="K26" s="13"/>
      <c r="L26" s="36" t="s">
        <v>108</v>
      </c>
      <c r="M26" s="45"/>
      <c r="N26" s="31">
        <v>20</v>
      </c>
      <c r="O26" s="13"/>
      <c r="P26" s="38" t="s">
        <v>103</v>
      </c>
      <c r="R26" s="49">
        <v>20</v>
      </c>
      <c r="S26" s="13"/>
      <c r="T26" s="51" t="s">
        <v>93</v>
      </c>
    </row>
    <row r="27" spans="2:24">
      <c r="B27" s="31">
        <v>21</v>
      </c>
      <c r="C27" s="13" t="s">
        <v>99</v>
      </c>
      <c r="D27" s="40" t="s">
        <v>101</v>
      </c>
      <c r="F27" s="31">
        <v>21</v>
      </c>
      <c r="G27" s="13" t="s">
        <v>97</v>
      </c>
      <c r="H27" s="43" t="s">
        <v>101</v>
      </c>
      <c r="J27" s="31">
        <v>21</v>
      </c>
      <c r="K27" s="13"/>
      <c r="L27" s="36" t="s">
        <v>110</v>
      </c>
      <c r="M27" s="45"/>
      <c r="N27" s="31">
        <v>21</v>
      </c>
      <c r="O27" s="13" t="s">
        <v>140</v>
      </c>
      <c r="P27" s="36" t="s">
        <v>101</v>
      </c>
      <c r="Q27" s="45" t="s">
        <v>468</v>
      </c>
      <c r="R27" s="49">
        <v>21</v>
      </c>
      <c r="S27" s="13" t="s">
        <v>111</v>
      </c>
      <c r="T27" s="38" t="s">
        <v>98</v>
      </c>
    </row>
    <row r="28" spans="2:24" ht="13.5" thickBot="1">
      <c r="B28" s="31">
        <v>22</v>
      </c>
      <c r="C28" s="13"/>
      <c r="D28" s="40" t="s">
        <v>103</v>
      </c>
      <c r="F28" s="31">
        <v>22</v>
      </c>
      <c r="G28" s="13"/>
      <c r="H28" s="43" t="s">
        <v>103</v>
      </c>
      <c r="J28" s="31">
        <v>22</v>
      </c>
      <c r="K28" s="13"/>
      <c r="L28" s="36" t="s">
        <v>112</v>
      </c>
      <c r="M28" s="45"/>
      <c r="N28" s="32">
        <v>22</v>
      </c>
      <c r="O28" s="33"/>
      <c r="P28" s="37" t="s">
        <v>103</v>
      </c>
      <c r="Q28" t="s">
        <v>468</v>
      </c>
      <c r="R28" s="49">
        <v>22</v>
      </c>
      <c r="S28" s="13"/>
      <c r="T28" s="38" t="s">
        <v>102</v>
      </c>
    </row>
    <row r="29" spans="2:24">
      <c r="B29" s="31">
        <v>23</v>
      </c>
      <c r="C29" s="13"/>
      <c r="D29" s="40" t="s">
        <v>104</v>
      </c>
      <c r="F29" s="31">
        <v>23</v>
      </c>
      <c r="G29" s="13"/>
      <c r="H29" s="43" t="s">
        <v>104</v>
      </c>
      <c r="J29" s="31">
        <v>23</v>
      </c>
      <c r="K29" s="13"/>
      <c r="L29" s="36" t="s">
        <v>113</v>
      </c>
      <c r="M29" s="45"/>
      <c r="N29" s="13"/>
      <c r="R29" s="49">
        <v>23</v>
      </c>
      <c r="S29" s="13" t="s">
        <v>114</v>
      </c>
      <c r="T29" s="36" t="s">
        <v>98</v>
      </c>
    </row>
    <row r="30" spans="2:24" ht="13.5" thickBot="1">
      <c r="B30" s="31">
        <v>24</v>
      </c>
      <c r="C30" s="13"/>
      <c r="D30" s="40" t="s">
        <v>106</v>
      </c>
      <c r="F30" s="31">
        <v>24</v>
      </c>
      <c r="G30" s="13"/>
      <c r="H30" s="43" t="s">
        <v>106</v>
      </c>
      <c r="J30" s="32">
        <v>24</v>
      </c>
      <c r="K30" s="33"/>
      <c r="L30" s="37" t="s">
        <v>115</v>
      </c>
      <c r="M30" s="45"/>
      <c r="N30" s="13"/>
      <c r="R30" s="50">
        <v>24</v>
      </c>
      <c r="S30" s="33"/>
      <c r="T30" s="37" t="s">
        <v>102</v>
      </c>
    </row>
    <row r="31" spans="2:24">
      <c r="B31" s="31">
        <v>25</v>
      </c>
      <c r="C31" s="13"/>
      <c r="D31" s="40" t="s">
        <v>107</v>
      </c>
      <c r="F31" s="49">
        <v>25</v>
      </c>
      <c r="G31" s="13"/>
      <c r="H31" s="43" t="s">
        <v>107</v>
      </c>
      <c r="J31" s="45"/>
      <c r="M31" s="45"/>
    </row>
    <row r="32" spans="2:24" ht="13.5" thickBot="1">
      <c r="B32" s="32">
        <v>26</v>
      </c>
      <c r="C32" s="33"/>
      <c r="D32" s="41" t="s">
        <v>108</v>
      </c>
      <c r="F32" s="50">
        <v>26</v>
      </c>
      <c r="G32" s="33"/>
      <c r="H32" s="153" t="s">
        <v>108</v>
      </c>
      <c r="M32" s="45"/>
    </row>
    <row r="33" spans="6:6">
      <c r="F33" s="150"/>
    </row>
    <row r="34" spans="6:6">
      <c r="F34" s="13"/>
    </row>
  </sheetData>
  <sheetProtection password="EDAE" sheet="1" objects="1" scenarios="1"/>
  <pageMargins left="0.75" right="0.75" top="1" bottom="1" header="0.5" footer="0.5"/>
  <pageSetup paperSize="9" scale="49" orientation="landscape" horizontalDpi="4294967293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94"/>
  <sheetViews>
    <sheetView topLeftCell="D65" workbookViewId="0">
      <selection activeCell="J83" sqref="J83"/>
    </sheetView>
  </sheetViews>
  <sheetFormatPr defaultColWidth="8.85546875" defaultRowHeight="12.75"/>
  <cols>
    <col min="1" max="1" width="4.28515625" hidden="1" customWidth="1"/>
    <col min="2" max="2" width="28.7109375" hidden="1" customWidth="1"/>
    <col min="3" max="3" width="5.85546875" hidden="1" customWidth="1"/>
    <col min="4" max="4" width="8.85546875" customWidth="1"/>
    <col min="5" max="5" width="6" customWidth="1"/>
    <col min="6" max="6" width="16.7109375" bestFit="1" customWidth="1"/>
    <col min="7" max="7" width="4.42578125" customWidth="1"/>
    <col min="8" max="8" width="6" bestFit="1" customWidth="1"/>
    <col min="9" max="9" width="2.42578125" customWidth="1"/>
    <col min="10" max="10" width="19.140625" customWidth="1"/>
    <col min="11" max="11" width="4.42578125" customWidth="1"/>
    <col min="12" max="12" width="6" bestFit="1" customWidth="1"/>
    <col min="13" max="13" width="3.28515625" customWidth="1"/>
    <col min="14" max="14" width="18.28515625" bestFit="1" customWidth="1"/>
    <col min="15" max="15" width="4.140625" customWidth="1"/>
    <col min="16" max="16" width="6" bestFit="1" customWidth="1"/>
    <col min="17" max="17" width="2.42578125" customWidth="1"/>
    <col min="18" max="18" width="18.28515625" bestFit="1" customWidth="1"/>
    <col min="19" max="19" width="4.140625" customWidth="1"/>
    <col min="20" max="20" width="6" bestFit="1" customWidth="1"/>
  </cols>
  <sheetData>
    <row r="1" spans="1:20" ht="15.75">
      <c r="B1" s="12" t="s">
        <v>39</v>
      </c>
      <c r="G1" s="3"/>
      <c r="H1" s="3"/>
      <c r="I1" s="3"/>
      <c r="J1" s="3"/>
      <c r="K1" s="3"/>
      <c r="L1" s="3"/>
      <c r="M1" s="7" t="s">
        <v>205</v>
      </c>
      <c r="N1" s="3"/>
      <c r="O1" s="3"/>
      <c r="P1" s="3"/>
      <c r="Q1" s="3"/>
      <c r="R1" s="3"/>
      <c r="S1" s="3"/>
      <c r="T1" s="3"/>
    </row>
    <row r="2" spans="1:20">
      <c r="B2" s="12" t="s">
        <v>40</v>
      </c>
      <c r="G2" s="3"/>
      <c r="H2" s="3"/>
      <c r="I2" s="3"/>
      <c r="J2" s="3"/>
      <c r="K2" s="3"/>
      <c r="L2" s="3"/>
      <c r="M2" s="3" t="s">
        <v>76</v>
      </c>
      <c r="N2" s="3"/>
      <c r="O2" s="3"/>
      <c r="P2" s="3"/>
      <c r="Q2" s="3"/>
      <c r="R2" s="3"/>
      <c r="S2" s="3"/>
      <c r="T2" s="3"/>
    </row>
    <row r="3" spans="1:20">
      <c r="B3" s="12" t="s">
        <v>41</v>
      </c>
      <c r="F3" s="3"/>
      <c r="G3" s="3"/>
      <c r="H3" s="3"/>
      <c r="I3" s="3"/>
      <c r="J3" s="8"/>
      <c r="K3" s="9"/>
      <c r="L3" s="9"/>
      <c r="M3" s="10"/>
      <c r="N3" s="3"/>
      <c r="O3" s="3"/>
      <c r="P3" s="3"/>
      <c r="Q3" s="3"/>
      <c r="R3" s="3"/>
      <c r="S3" s="3"/>
      <c r="T3" s="3"/>
    </row>
    <row r="4" spans="1:20">
      <c r="B4" s="12" t="s">
        <v>42</v>
      </c>
      <c r="F4" s="3" t="s">
        <v>23</v>
      </c>
      <c r="G4" s="3"/>
      <c r="H4" s="3"/>
      <c r="I4" s="3"/>
      <c r="J4" s="3"/>
      <c r="K4" s="3"/>
      <c r="L4" s="3"/>
      <c r="M4" s="3" t="s">
        <v>38</v>
      </c>
      <c r="N4" s="3"/>
      <c r="O4" s="3"/>
      <c r="P4" s="3"/>
      <c r="Q4" s="3"/>
      <c r="R4" s="3"/>
      <c r="S4" s="3"/>
      <c r="T4" s="3"/>
    </row>
    <row r="5" spans="1:20">
      <c r="B5" s="12" t="s">
        <v>43</v>
      </c>
      <c r="F5" s="11">
        <f ca="1">NOW()</f>
        <v>43293.538866550924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18" customFormat="1">
      <c r="B6" s="19" t="s">
        <v>44</v>
      </c>
      <c r="C6" s="19" t="s">
        <v>52</v>
      </c>
      <c r="E6" s="14" t="s">
        <v>29</v>
      </c>
      <c r="F6" s="15"/>
      <c r="G6" s="15"/>
      <c r="H6" s="15"/>
      <c r="I6" s="15"/>
      <c r="J6" s="16" t="s">
        <v>24</v>
      </c>
      <c r="K6" s="15"/>
      <c r="L6" s="15"/>
      <c r="M6" s="17"/>
      <c r="N6" s="16" t="s">
        <v>25</v>
      </c>
      <c r="O6" s="20"/>
      <c r="P6" s="20"/>
      <c r="Q6" s="21"/>
      <c r="R6" s="15"/>
      <c r="S6" s="15"/>
      <c r="T6" s="15"/>
    </row>
    <row r="7" spans="1:20" s="18" customFormat="1">
      <c r="B7" s="19"/>
      <c r="C7" s="19" t="s">
        <v>22</v>
      </c>
      <c r="E7" s="91"/>
      <c r="F7" s="86"/>
      <c r="G7" s="86"/>
      <c r="H7" s="86"/>
      <c r="I7" s="86"/>
      <c r="J7" s="92"/>
      <c r="K7" s="86"/>
      <c r="L7" s="86"/>
      <c r="M7" s="93"/>
      <c r="N7" s="92"/>
      <c r="O7" s="94"/>
      <c r="P7" s="94"/>
      <c r="Q7" s="95"/>
      <c r="R7" s="86"/>
      <c r="S7" s="86"/>
      <c r="T7" s="86"/>
    </row>
    <row r="8" spans="1:20">
      <c r="A8" t="s">
        <v>45</v>
      </c>
      <c r="B8" s="12" t="s">
        <v>46</v>
      </c>
      <c r="C8" s="12" t="s">
        <v>21</v>
      </c>
      <c r="E8" s="96"/>
      <c r="F8" s="77" t="s">
        <v>0</v>
      </c>
      <c r="G8" s="77"/>
      <c r="H8" s="77"/>
      <c r="I8" s="77"/>
      <c r="J8" s="77" t="s">
        <v>1</v>
      </c>
      <c r="K8" s="77"/>
      <c r="L8" s="77"/>
      <c r="M8" s="97"/>
      <c r="N8" s="77" t="s">
        <v>2</v>
      </c>
      <c r="O8" s="97"/>
      <c r="P8" s="97"/>
      <c r="Q8" s="97"/>
      <c r="R8" s="77" t="s">
        <v>3</v>
      </c>
      <c r="S8" s="98"/>
      <c r="T8" s="98"/>
    </row>
    <row r="9" spans="1:20">
      <c r="A9" t="s">
        <v>47</v>
      </c>
      <c r="B9" s="12" t="s">
        <v>48</v>
      </c>
      <c r="C9" s="12" t="s">
        <v>49</v>
      </c>
      <c r="E9" s="88" t="s">
        <v>146</v>
      </c>
      <c r="F9" s="61" t="str">
        <f>B11</f>
        <v>Lennox Chell</v>
      </c>
      <c r="G9" s="61">
        <v>1</v>
      </c>
      <c r="H9" s="61">
        <v>14.57</v>
      </c>
      <c r="I9" s="98"/>
      <c r="J9" s="61" t="str">
        <f>B30</f>
        <v>Spencer Kay</v>
      </c>
      <c r="K9" s="99">
        <v>2</v>
      </c>
      <c r="L9" s="61">
        <v>10.4</v>
      </c>
      <c r="M9" s="100"/>
      <c r="N9" s="61" t="str">
        <f>B20</f>
        <v>Jay Occhilupo</v>
      </c>
      <c r="O9" s="99">
        <v>1</v>
      </c>
      <c r="P9" s="61">
        <v>11</v>
      </c>
      <c r="Q9" s="100"/>
      <c r="R9" s="61" t="str">
        <f>B25</f>
        <v>Archer Curtis</v>
      </c>
      <c r="S9" s="61">
        <v>1</v>
      </c>
      <c r="T9" s="61">
        <v>10.7</v>
      </c>
    </row>
    <row r="10" spans="1:20">
      <c r="A10" t="s">
        <v>50</v>
      </c>
      <c r="B10" s="12" t="s">
        <v>51</v>
      </c>
      <c r="E10" s="88" t="s">
        <v>147</v>
      </c>
      <c r="F10" s="61" t="str">
        <f>B50</f>
        <v>Yoshihiro Fujii</v>
      </c>
      <c r="G10" s="61">
        <v>3</v>
      </c>
      <c r="H10" s="61">
        <v>5.97</v>
      </c>
      <c r="I10" s="98"/>
      <c r="J10" s="61" t="str">
        <f>B31</f>
        <v>Zane Assink</v>
      </c>
      <c r="K10" s="99">
        <v>1</v>
      </c>
      <c r="L10" s="61">
        <v>11</v>
      </c>
      <c r="M10" s="100"/>
      <c r="N10" s="61" t="str">
        <f>B41</f>
        <v>Ryuki Waida</v>
      </c>
      <c r="O10" s="99">
        <v>3</v>
      </c>
      <c r="P10" s="61">
        <v>5.97</v>
      </c>
      <c r="Q10" s="100"/>
      <c r="R10" s="61" t="str">
        <f>B36</f>
        <v>Noah Clifford</v>
      </c>
      <c r="S10" s="61">
        <v>4</v>
      </c>
      <c r="T10" s="61">
        <v>7.8</v>
      </c>
    </row>
    <row r="11" spans="1:20" ht="15">
      <c r="A11" s="2">
        <v>1</v>
      </c>
      <c r="B11" s="59" t="s">
        <v>212</v>
      </c>
      <c r="C11" s="53"/>
      <c r="E11" s="88" t="s">
        <v>21</v>
      </c>
      <c r="F11" s="61" t="str">
        <f>B51</f>
        <v>Kai Black</v>
      </c>
      <c r="G11" s="61">
        <v>2</v>
      </c>
      <c r="H11" s="61">
        <v>10.3</v>
      </c>
      <c r="I11" s="98"/>
      <c r="J11" s="61" t="str">
        <f>B70</f>
        <v>Kai Barrett</v>
      </c>
      <c r="K11" s="99">
        <v>3</v>
      </c>
      <c r="L11" s="61">
        <v>5.84</v>
      </c>
      <c r="M11" s="100"/>
      <c r="N11" s="61" t="str">
        <f>B60</f>
        <v>Taylor O'Leary</v>
      </c>
      <c r="O11" s="99">
        <v>4</v>
      </c>
      <c r="P11" s="61">
        <v>5.97</v>
      </c>
      <c r="Q11" s="100"/>
      <c r="R11" s="61" t="str">
        <f>B65</f>
        <v>Zane Jenner</v>
      </c>
      <c r="S11" s="61">
        <v>2</v>
      </c>
      <c r="T11" s="61">
        <v>8.9</v>
      </c>
    </row>
    <row r="12" spans="1:20" ht="15">
      <c r="A12" s="2">
        <v>2</v>
      </c>
      <c r="B12" s="59" t="s">
        <v>213</v>
      </c>
      <c r="C12" s="53"/>
      <c r="E12" s="88" t="str">
        <f>$C$9</f>
        <v>Blue</v>
      </c>
      <c r="F12" s="61" t="str">
        <f>B90</f>
        <v>Alt. 8</v>
      </c>
      <c r="G12" s="61"/>
      <c r="H12" s="61"/>
      <c r="I12" s="98"/>
      <c r="J12" s="61" t="str">
        <f>B71</f>
        <v>Lucas McKean</v>
      </c>
      <c r="K12" s="99">
        <v>4</v>
      </c>
      <c r="L12" s="61">
        <v>5.24</v>
      </c>
      <c r="M12" s="100"/>
      <c r="N12" s="61" t="str">
        <f>B81</f>
        <v>Jordan Liackman</v>
      </c>
      <c r="O12" s="99">
        <v>2</v>
      </c>
      <c r="P12" s="61">
        <v>9.8000000000000007</v>
      </c>
      <c r="Q12" s="100"/>
      <c r="R12" s="61" t="str">
        <f>B76</f>
        <v>Kody Haddow</v>
      </c>
      <c r="S12" s="61">
        <v>3</v>
      </c>
      <c r="T12" s="61">
        <v>8.3000000000000007</v>
      </c>
    </row>
    <row r="13" spans="1:20" ht="15">
      <c r="A13" s="2">
        <v>3</v>
      </c>
      <c r="B13" s="59" t="s">
        <v>214</v>
      </c>
      <c r="C13" s="53"/>
      <c r="E13" s="96"/>
      <c r="F13" s="77" t="s">
        <v>4</v>
      </c>
      <c r="G13" s="77"/>
      <c r="H13" s="77"/>
      <c r="I13" s="77"/>
      <c r="J13" s="77" t="s">
        <v>5</v>
      </c>
      <c r="K13" s="77"/>
      <c r="L13" s="77"/>
      <c r="M13" s="97"/>
      <c r="N13" s="77" t="s">
        <v>6</v>
      </c>
      <c r="O13" s="97"/>
      <c r="P13" s="77"/>
      <c r="Q13" s="97"/>
      <c r="R13" s="77" t="s">
        <v>7</v>
      </c>
      <c r="S13" s="98"/>
      <c r="T13" s="77"/>
    </row>
    <row r="14" spans="1:20" ht="15">
      <c r="A14" s="2">
        <v>4</v>
      </c>
      <c r="B14" s="59" t="s">
        <v>215</v>
      </c>
      <c r="C14" s="54"/>
      <c r="E14" s="88" t="s">
        <v>146</v>
      </c>
      <c r="F14" s="61" t="str">
        <f>B17</f>
        <v>Joel Vaughan</v>
      </c>
      <c r="G14" s="61">
        <v>1</v>
      </c>
      <c r="H14" s="61">
        <v>14.6</v>
      </c>
      <c r="I14" s="98"/>
      <c r="J14" s="61" t="str">
        <f>B15</f>
        <v>Ethan Stocks</v>
      </c>
      <c r="K14" s="99">
        <v>1</v>
      </c>
      <c r="L14" s="61">
        <v>8.8699999999999992</v>
      </c>
      <c r="M14" s="100"/>
      <c r="N14" s="61" t="str">
        <f>B24</f>
        <v>Kurt Morrow</v>
      </c>
      <c r="O14" s="99">
        <v>3</v>
      </c>
      <c r="P14" s="61">
        <v>6.63</v>
      </c>
      <c r="Q14" s="100"/>
      <c r="R14" s="61" t="str">
        <f>B21</f>
        <v>Cameron MacDougall</v>
      </c>
      <c r="S14" s="61">
        <v>1</v>
      </c>
      <c r="T14" s="61">
        <v>15.17</v>
      </c>
    </row>
    <row r="15" spans="1:20" ht="15">
      <c r="A15" s="2">
        <v>5</v>
      </c>
      <c r="B15" s="59" t="s">
        <v>216</v>
      </c>
      <c r="C15" s="53"/>
      <c r="E15" s="88" t="s">
        <v>147</v>
      </c>
      <c r="F15" s="61" t="str">
        <f>B44</f>
        <v>Alki Kallas</v>
      </c>
      <c r="G15" s="61">
        <v>2</v>
      </c>
      <c r="H15" s="61">
        <v>8</v>
      </c>
      <c r="I15" s="98"/>
      <c r="J15" s="61" t="str">
        <f>B46</f>
        <v>Cooper Downes</v>
      </c>
      <c r="K15" s="99">
        <v>3</v>
      </c>
      <c r="L15" s="61">
        <v>6.73</v>
      </c>
      <c r="M15" s="100"/>
      <c r="N15" s="61" t="str">
        <f>B37</f>
        <v>Sein Fujimoto</v>
      </c>
      <c r="O15" s="99">
        <v>2</v>
      </c>
      <c r="P15" s="61">
        <v>7.53</v>
      </c>
      <c r="Q15" s="100"/>
      <c r="R15" s="61" t="str">
        <f>B40</f>
        <v>Oliver Brooks</v>
      </c>
      <c r="S15" s="61"/>
      <c r="T15" s="61"/>
    </row>
    <row r="16" spans="1:20" ht="15">
      <c r="A16" s="2">
        <v>6</v>
      </c>
      <c r="B16" s="59" t="s">
        <v>217</v>
      </c>
      <c r="C16" s="53"/>
      <c r="E16" s="88" t="s">
        <v>21</v>
      </c>
      <c r="F16" s="61" t="str">
        <f>B57</f>
        <v>Angus Budd</v>
      </c>
      <c r="G16" s="61">
        <v>3</v>
      </c>
      <c r="H16" s="61">
        <v>7.57</v>
      </c>
      <c r="I16" s="98"/>
      <c r="J16" s="61" t="str">
        <f>B55</f>
        <v>Tom Robinson</v>
      </c>
      <c r="K16" s="99">
        <v>2</v>
      </c>
      <c r="L16" s="61">
        <v>7.13</v>
      </c>
      <c r="M16" s="100"/>
      <c r="N16" s="61" t="str">
        <f>B64</f>
        <v>Ash Jenner</v>
      </c>
      <c r="O16" s="99">
        <v>4</v>
      </c>
      <c r="P16" s="61">
        <v>6.23</v>
      </c>
      <c r="Q16" s="100"/>
      <c r="R16" s="61" t="str">
        <f>B61</f>
        <v>Jayke Mellows</v>
      </c>
      <c r="S16" s="61">
        <v>2</v>
      </c>
      <c r="T16" s="61">
        <v>7.23</v>
      </c>
    </row>
    <row r="17" spans="1:20" ht="15">
      <c r="A17" s="2">
        <v>7</v>
      </c>
      <c r="B17" s="59" t="s">
        <v>218</v>
      </c>
      <c r="C17" s="53"/>
      <c r="E17" s="88" t="str">
        <f>$C$9</f>
        <v>Blue</v>
      </c>
      <c r="F17" s="61" t="str">
        <f>B84</f>
        <v>Alt. 2</v>
      </c>
      <c r="G17" s="61"/>
      <c r="H17" s="61"/>
      <c r="I17" s="98"/>
      <c r="J17" s="61" t="str">
        <f>B86</f>
        <v>Alt. 4</v>
      </c>
      <c r="K17" s="99"/>
      <c r="L17" s="61"/>
      <c r="M17" s="100"/>
      <c r="N17" s="61" t="str">
        <f>B77</f>
        <v>Chad Garrett</v>
      </c>
      <c r="O17" s="99">
        <v>1</v>
      </c>
      <c r="P17" s="61">
        <v>11.1</v>
      </c>
      <c r="Q17" s="100"/>
      <c r="R17" s="61" t="str">
        <f>B80</f>
        <v>Angus Hug</v>
      </c>
      <c r="S17" s="61">
        <v>3</v>
      </c>
      <c r="T17" s="61">
        <v>3.26</v>
      </c>
    </row>
    <row r="18" spans="1:20" ht="15">
      <c r="A18" s="2">
        <v>8</v>
      </c>
      <c r="B18" s="59" t="s">
        <v>219</v>
      </c>
      <c r="C18" s="53"/>
      <c r="E18" s="67"/>
      <c r="F18" s="77" t="s">
        <v>8</v>
      </c>
      <c r="G18" s="77"/>
      <c r="H18" s="77"/>
      <c r="I18" s="77"/>
      <c r="J18" s="77" t="s">
        <v>9</v>
      </c>
      <c r="K18" s="77"/>
      <c r="L18" s="77"/>
      <c r="M18" s="97"/>
      <c r="N18" s="77" t="s">
        <v>10</v>
      </c>
      <c r="O18" s="97"/>
      <c r="P18" s="77"/>
      <c r="Q18" s="97"/>
      <c r="R18" s="77" t="s">
        <v>11</v>
      </c>
      <c r="S18" s="98"/>
      <c r="T18" s="77"/>
    </row>
    <row r="19" spans="1:20" ht="15">
      <c r="A19" s="2">
        <v>9</v>
      </c>
      <c r="B19" s="59" t="s">
        <v>220</v>
      </c>
      <c r="C19" s="53"/>
      <c r="E19" s="88" t="s">
        <v>146</v>
      </c>
      <c r="F19" s="61" t="str">
        <f>B27</f>
        <v>Jack Wilson</v>
      </c>
      <c r="G19" s="61">
        <v>3</v>
      </c>
      <c r="H19" s="61">
        <v>7.8</v>
      </c>
      <c r="I19" s="98"/>
      <c r="J19" s="61" t="str">
        <f>B14</f>
        <v>Codie Jeffery</v>
      </c>
      <c r="K19" s="99">
        <v>1</v>
      </c>
      <c r="L19" s="61">
        <v>10.34</v>
      </c>
      <c r="M19" s="100"/>
      <c r="N19" s="61" t="str">
        <f>B13</f>
        <v>Grayson Hinrichs</v>
      </c>
      <c r="O19" s="99">
        <v>1</v>
      </c>
      <c r="P19" s="61">
        <v>14.66</v>
      </c>
      <c r="Q19" s="100"/>
      <c r="R19" s="61" t="str">
        <f>B28</f>
        <v xml:space="preserve"> Keo Bartholomew</v>
      </c>
      <c r="S19" s="61">
        <v>1</v>
      </c>
      <c r="T19" s="61">
        <v>12.7</v>
      </c>
    </row>
    <row r="20" spans="1:20" ht="15">
      <c r="A20" s="2">
        <v>10</v>
      </c>
      <c r="B20" s="59" t="s">
        <v>221</v>
      </c>
      <c r="C20" s="53"/>
      <c r="E20" s="88" t="s">
        <v>147</v>
      </c>
      <c r="F20" s="61" t="str">
        <f>B34</f>
        <v>Josef Jungwirth</v>
      </c>
      <c r="G20" s="61">
        <v>2</v>
      </c>
      <c r="H20" s="61">
        <v>7.87</v>
      </c>
      <c r="I20" s="98"/>
      <c r="J20" s="61" t="str">
        <f>B47</f>
        <v>Tobey Carpenter</v>
      </c>
      <c r="K20" s="99">
        <v>3</v>
      </c>
      <c r="L20" s="61">
        <v>6.84</v>
      </c>
      <c r="M20" s="100"/>
      <c r="N20" s="61" t="str">
        <f>B48</f>
        <v>Ryley Smidt</v>
      </c>
      <c r="O20" s="99">
        <v>3</v>
      </c>
      <c r="P20" s="61">
        <v>7.47</v>
      </c>
      <c r="Q20" s="100"/>
      <c r="R20" s="61" t="str">
        <f>B33</f>
        <v>Luke Vidler</v>
      </c>
      <c r="S20" s="61">
        <v>3</v>
      </c>
      <c r="T20" s="61">
        <v>9.24</v>
      </c>
    </row>
    <row r="21" spans="1:20" ht="15">
      <c r="A21" s="2">
        <v>11</v>
      </c>
      <c r="B21" s="59" t="s">
        <v>222</v>
      </c>
      <c r="C21" s="53"/>
      <c r="E21" s="88" t="s">
        <v>21</v>
      </c>
      <c r="F21" s="62" t="str">
        <f>B67</f>
        <v>Marty Peel</v>
      </c>
      <c r="G21" s="61">
        <v>1</v>
      </c>
      <c r="H21" s="61">
        <v>9.23</v>
      </c>
      <c r="I21" s="102"/>
      <c r="J21" s="62" t="str">
        <f>B54</f>
        <v>Jack Hinton</v>
      </c>
      <c r="K21" s="61">
        <v>2</v>
      </c>
      <c r="L21" s="101">
        <v>7.03</v>
      </c>
      <c r="M21" s="100"/>
      <c r="N21" s="61" t="str">
        <f>B53</f>
        <v>Brayden Drew</v>
      </c>
      <c r="O21" s="99">
        <v>2</v>
      </c>
      <c r="P21" s="101">
        <v>7.53</v>
      </c>
      <c r="Q21" s="100"/>
      <c r="R21" s="61" t="str">
        <f>B68</f>
        <v>Hugh Nicholson</v>
      </c>
      <c r="S21" s="61">
        <v>2</v>
      </c>
      <c r="T21" s="101">
        <v>10.4</v>
      </c>
    </row>
    <row r="22" spans="1:20" ht="15">
      <c r="A22" s="2">
        <v>12</v>
      </c>
      <c r="B22" s="59" t="s">
        <v>223</v>
      </c>
      <c r="C22" s="53"/>
      <c r="E22" s="88" t="str">
        <f>$C$9</f>
        <v>Blue</v>
      </c>
      <c r="F22" s="63" t="str">
        <f>B74</f>
        <v>Jackie Phe</v>
      </c>
      <c r="G22" s="61"/>
      <c r="H22" s="61"/>
      <c r="I22" s="105"/>
      <c r="J22" s="63" t="str">
        <f>B87</f>
        <v>Alt. 5</v>
      </c>
      <c r="K22" s="103"/>
      <c r="L22" s="104"/>
      <c r="M22" s="100"/>
      <c r="N22" s="61" t="str">
        <f>B88</f>
        <v>Alt. 6</v>
      </c>
      <c r="O22" s="99"/>
      <c r="P22" s="104"/>
      <c r="Q22" s="100"/>
      <c r="R22" s="61" t="str">
        <f>B73</f>
        <v>Will Clarke</v>
      </c>
      <c r="S22" s="61">
        <v>4</v>
      </c>
      <c r="T22" s="104">
        <v>7.87</v>
      </c>
    </row>
    <row r="23" spans="1:20" ht="15">
      <c r="A23" s="2">
        <v>13</v>
      </c>
      <c r="B23" s="59" t="s">
        <v>224</v>
      </c>
      <c r="C23" s="54"/>
      <c r="E23" s="96"/>
      <c r="F23" s="77" t="s">
        <v>12</v>
      </c>
      <c r="G23" s="77"/>
      <c r="H23" s="77"/>
      <c r="I23" s="77"/>
      <c r="J23" s="77" t="s">
        <v>13</v>
      </c>
      <c r="K23" s="77"/>
      <c r="L23" s="77"/>
      <c r="M23" s="97"/>
      <c r="N23" s="77" t="s">
        <v>14</v>
      </c>
      <c r="O23" s="97"/>
      <c r="P23" s="77"/>
      <c r="Q23" s="97"/>
      <c r="R23" s="77" t="s">
        <v>15</v>
      </c>
      <c r="S23" s="98"/>
      <c r="T23" s="77"/>
    </row>
    <row r="24" spans="1:20" ht="15">
      <c r="A24" s="2">
        <v>14</v>
      </c>
      <c r="B24" s="59" t="s">
        <v>225</v>
      </c>
      <c r="C24" s="53"/>
      <c r="E24" s="88" t="s">
        <v>146</v>
      </c>
      <c r="F24" s="61" t="str">
        <f>B22</f>
        <v>Ross Cadden</v>
      </c>
      <c r="G24" s="61">
        <v>1</v>
      </c>
      <c r="H24" s="61">
        <v>13.43</v>
      </c>
      <c r="I24" s="98"/>
      <c r="J24" s="61" t="str">
        <f>B23</f>
        <v>Blake Ireland</v>
      </c>
      <c r="K24" s="61">
        <v>4</v>
      </c>
      <c r="L24" s="61">
        <v>9.07</v>
      </c>
      <c r="M24" s="100"/>
      <c r="N24" s="61" t="str">
        <f>B16</f>
        <v>Taj Stokes</v>
      </c>
      <c r="O24" s="99">
        <v>1</v>
      </c>
      <c r="P24" s="61">
        <v>13.83</v>
      </c>
      <c r="Q24" s="100"/>
      <c r="R24" s="61" t="str">
        <f>B18</f>
        <v>Indi White</v>
      </c>
      <c r="S24" s="61">
        <v>3</v>
      </c>
      <c r="T24" s="61">
        <v>9.9700000000000006</v>
      </c>
    </row>
    <row r="25" spans="1:20" ht="15">
      <c r="A25" s="2">
        <v>15</v>
      </c>
      <c r="B25" s="59" t="s">
        <v>226</v>
      </c>
      <c r="C25" s="53"/>
      <c r="E25" s="88" t="s">
        <v>147</v>
      </c>
      <c r="F25" s="61" t="str">
        <f>B39</f>
        <v>Thomas Thatcher</v>
      </c>
      <c r="G25" s="61">
        <v>4</v>
      </c>
      <c r="H25" s="61">
        <v>6.6</v>
      </c>
      <c r="I25" s="98"/>
      <c r="J25" s="61" t="str">
        <f>B38</f>
        <v>Axel Rose - Curotta</v>
      </c>
      <c r="K25" s="61">
        <v>3</v>
      </c>
      <c r="L25" s="61">
        <v>13.36</v>
      </c>
      <c r="M25" s="100"/>
      <c r="N25" s="61" t="str">
        <f>B45</f>
        <v>Eli McDonald</v>
      </c>
      <c r="O25" s="99">
        <v>3</v>
      </c>
      <c r="P25" s="61">
        <v>8.56</v>
      </c>
      <c r="Q25" s="100"/>
      <c r="R25" s="61" t="str">
        <f>B43</f>
        <v>Jed Ashton</v>
      </c>
      <c r="S25" s="61">
        <v>1</v>
      </c>
      <c r="T25" s="61">
        <v>12.9</v>
      </c>
    </row>
    <row r="26" spans="1:20" ht="15">
      <c r="A26" s="2">
        <v>16</v>
      </c>
      <c r="B26" s="59" t="s">
        <v>227</v>
      </c>
      <c r="C26" s="53"/>
      <c r="E26" s="88" t="s">
        <v>21</v>
      </c>
      <c r="F26" s="63" t="str">
        <f>B62</f>
        <v>Jasper Cruickshank</v>
      </c>
      <c r="G26" s="61">
        <v>3</v>
      </c>
      <c r="H26" s="104">
        <v>7.2</v>
      </c>
      <c r="I26" s="105"/>
      <c r="J26" s="63" t="str">
        <f>B63</f>
        <v>Josh Grange</v>
      </c>
      <c r="K26" s="61">
        <v>2</v>
      </c>
      <c r="L26" s="61">
        <v>13.87</v>
      </c>
      <c r="M26" s="100"/>
      <c r="N26" s="61" t="str">
        <f>B56</f>
        <v>Matt Bain</v>
      </c>
      <c r="O26" s="99">
        <v>2</v>
      </c>
      <c r="P26" s="104">
        <v>9.4</v>
      </c>
      <c r="Q26" s="100"/>
      <c r="R26" s="61" t="str">
        <f>B58</f>
        <v>Logan Steinwede</v>
      </c>
      <c r="S26" s="61">
        <v>4</v>
      </c>
      <c r="T26" s="104">
        <v>9.6</v>
      </c>
    </row>
    <row r="27" spans="1:20" ht="15">
      <c r="A27" s="2">
        <v>17</v>
      </c>
      <c r="B27" s="59" t="s">
        <v>228</v>
      </c>
      <c r="C27" s="53"/>
      <c r="E27" s="88" t="str">
        <f>$C$9</f>
        <v>Blue</v>
      </c>
      <c r="F27" s="63" t="str">
        <f>B79</f>
        <v>Ethan Hartge</v>
      </c>
      <c r="G27" s="61">
        <v>2</v>
      </c>
      <c r="H27" s="104">
        <v>13.14</v>
      </c>
      <c r="I27" s="105"/>
      <c r="J27" s="63" t="str">
        <f>B78</f>
        <v>Martim Paulino</v>
      </c>
      <c r="K27" s="61">
        <v>1</v>
      </c>
      <c r="L27" s="61">
        <v>15.16</v>
      </c>
      <c r="M27" s="100"/>
      <c r="N27" s="61" t="str">
        <f>B85</f>
        <v>Alt. 3</v>
      </c>
      <c r="O27" s="99"/>
      <c r="P27" s="104"/>
      <c r="Q27" s="100"/>
      <c r="R27" s="61" t="str">
        <f>B83</f>
        <v>Ian Casal Paria</v>
      </c>
      <c r="S27" s="61">
        <v>2</v>
      </c>
      <c r="T27" s="104">
        <v>11.57</v>
      </c>
    </row>
    <row r="28" spans="1:20" ht="15">
      <c r="A28" s="2">
        <v>18</v>
      </c>
      <c r="B28" s="59" t="s">
        <v>229</v>
      </c>
      <c r="C28" s="53"/>
      <c r="E28" s="96"/>
      <c r="F28" s="77" t="s">
        <v>16</v>
      </c>
      <c r="G28" s="77"/>
      <c r="H28" s="77"/>
      <c r="I28" s="77"/>
      <c r="J28" s="77" t="s">
        <v>17</v>
      </c>
      <c r="K28" s="77"/>
      <c r="L28" s="77"/>
      <c r="M28" s="97"/>
      <c r="N28" s="77" t="s">
        <v>18</v>
      </c>
      <c r="O28" s="77"/>
      <c r="P28" s="77"/>
      <c r="Q28" s="97"/>
      <c r="R28" s="106" t="s">
        <v>19</v>
      </c>
      <c r="S28" s="107"/>
      <c r="T28" s="77"/>
    </row>
    <row r="29" spans="1:20" ht="15">
      <c r="A29" s="2">
        <v>19</v>
      </c>
      <c r="B29" s="59" t="s">
        <v>230</v>
      </c>
      <c r="C29" s="53"/>
      <c r="E29" s="88" t="s">
        <v>146</v>
      </c>
      <c r="F29" s="61" t="str">
        <f>B26</f>
        <v>Dane Pullinger</v>
      </c>
      <c r="G29" s="61">
        <v>2</v>
      </c>
      <c r="H29" s="61">
        <v>8.1999999999999993</v>
      </c>
      <c r="I29" s="98"/>
      <c r="J29" s="61" t="str">
        <f>B19</f>
        <v>Jackson Graham</v>
      </c>
      <c r="K29" s="99">
        <v>1</v>
      </c>
      <c r="L29" s="61">
        <v>12.33</v>
      </c>
      <c r="M29" s="100"/>
      <c r="N29" s="61" t="str">
        <f>B29</f>
        <v>Hunter Weston</v>
      </c>
      <c r="O29" s="99">
        <v>3</v>
      </c>
      <c r="P29" s="61">
        <v>8.67</v>
      </c>
      <c r="Q29" s="100"/>
      <c r="R29" s="61" t="str">
        <f>B12</f>
        <v>Xavier Huxtable</v>
      </c>
      <c r="S29" s="61">
        <v>1</v>
      </c>
      <c r="T29" s="61">
        <v>13.66</v>
      </c>
    </row>
    <row r="30" spans="1:20" ht="15">
      <c r="A30" s="2">
        <v>20</v>
      </c>
      <c r="B30" s="59" t="s">
        <v>231</v>
      </c>
      <c r="C30" s="53"/>
      <c r="E30" s="88" t="s">
        <v>147</v>
      </c>
      <c r="F30" s="61" t="str">
        <f>B35</f>
        <v>Ben Walsh</v>
      </c>
      <c r="G30" s="61">
        <v>3</v>
      </c>
      <c r="H30" s="61">
        <v>6.06</v>
      </c>
      <c r="I30" s="98"/>
      <c r="J30" s="61" t="str">
        <f>B42</f>
        <v>Cody Major</v>
      </c>
      <c r="K30" s="99">
        <v>2</v>
      </c>
      <c r="L30" s="61">
        <v>7.67</v>
      </c>
      <c r="M30" s="100"/>
      <c r="N30" s="61" t="str">
        <f>B32</f>
        <v>Jamie Thomson</v>
      </c>
      <c r="O30" s="99">
        <v>1</v>
      </c>
      <c r="P30" s="61">
        <v>12.5</v>
      </c>
      <c r="Q30" s="100"/>
      <c r="R30" s="61" t="str">
        <f>B49</f>
        <v>Michael Kennedy</v>
      </c>
      <c r="S30" s="61">
        <v>3</v>
      </c>
      <c r="T30" s="61">
        <v>5.5</v>
      </c>
    </row>
    <row r="31" spans="1:20" ht="15">
      <c r="A31" s="2">
        <v>21</v>
      </c>
      <c r="B31" s="59" t="s">
        <v>232</v>
      </c>
      <c r="C31" s="53"/>
      <c r="E31" s="88" t="s">
        <v>21</v>
      </c>
      <c r="F31" s="63" t="str">
        <f>B66</f>
        <v>Damien Rogers</v>
      </c>
      <c r="G31" s="61">
        <v>1</v>
      </c>
      <c r="H31" s="61">
        <v>9.16</v>
      </c>
      <c r="I31" s="105"/>
      <c r="J31" s="63" t="str">
        <f>B59</f>
        <v>Joel Robinson</v>
      </c>
      <c r="K31" s="61">
        <v>4</v>
      </c>
      <c r="L31" s="104">
        <v>4.7300000000000004</v>
      </c>
      <c r="M31" s="100"/>
      <c r="N31" s="61" t="str">
        <f>B69</f>
        <v>Noah McCudden</v>
      </c>
      <c r="O31" s="99">
        <v>4</v>
      </c>
      <c r="P31" s="104">
        <v>6.4</v>
      </c>
      <c r="Q31" s="100"/>
      <c r="R31" s="61" t="str">
        <f>B52</f>
        <v>Will Carter</v>
      </c>
      <c r="S31" s="61">
        <v>2</v>
      </c>
      <c r="T31" s="104">
        <v>12.43</v>
      </c>
    </row>
    <row r="32" spans="1:20" ht="15">
      <c r="A32" s="2">
        <v>22</v>
      </c>
      <c r="B32" s="59" t="s">
        <v>233</v>
      </c>
      <c r="C32" s="53"/>
      <c r="E32" s="88" t="str">
        <f>$C$9</f>
        <v>Blue</v>
      </c>
      <c r="F32" s="63" t="str">
        <f>B75</f>
        <v>Alt. 1</v>
      </c>
      <c r="G32" s="61"/>
      <c r="H32" s="61"/>
      <c r="I32" s="105"/>
      <c r="J32" s="63" t="str">
        <f>B82</f>
        <v>Flynn Mergler</v>
      </c>
      <c r="K32" s="61">
        <v>3</v>
      </c>
      <c r="L32" s="104">
        <v>6.43</v>
      </c>
      <c r="M32" s="100"/>
      <c r="N32" s="63" t="str">
        <f>B72</f>
        <v>Archie Riddick</v>
      </c>
      <c r="O32" s="99">
        <v>2</v>
      </c>
      <c r="P32" s="104">
        <v>8.77</v>
      </c>
      <c r="Q32" s="100"/>
      <c r="R32" s="63" t="str">
        <f>B89</f>
        <v>Alt. 7</v>
      </c>
      <c r="S32" s="61"/>
      <c r="T32" s="104"/>
    </row>
    <row r="33" spans="1:20" ht="15">
      <c r="A33" s="2">
        <v>23</v>
      </c>
      <c r="B33" s="59" t="s">
        <v>234</v>
      </c>
      <c r="C33" s="54"/>
      <c r="E33" s="91" t="s">
        <v>28</v>
      </c>
      <c r="F33" s="86"/>
      <c r="G33" s="86"/>
      <c r="H33" s="86"/>
      <c r="I33" s="86"/>
      <c r="J33" s="92" t="s">
        <v>26</v>
      </c>
      <c r="K33" s="86"/>
      <c r="L33" s="86"/>
      <c r="M33" s="93"/>
      <c r="N33" s="92" t="s">
        <v>27</v>
      </c>
      <c r="O33" s="98"/>
      <c r="P33" s="98"/>
      <c r="Q33" s="108"/>
      <c r="R33" s="67"/>
      <c r="S33" s="67"/>
      <c r="T33" s="67"/>
    </row>
    <row r="34" spans="1:20" ht="15">
      <c r="A34" s="2">
        <v>24</v>
      </c>
      <c r="B34" s="59" t="s">
        <v>235</v>
      </c>
      <c r="C34" s="53"/>
      <c r="E34" s="67"/>
      <c r="F34" s="77" t="s">
        <v>0</v>
      </c>
      <c r="G34" s="77"/>
      <c r="H34" s="77"/>
      <c r="I34" s="77"/>
      <c r="J34" s="77" t="s">
        <v>1</v>
      </c>
      <c r="K34" s="77"/>
      <c r="L34" s="77"/>
      <c r="M34" s="97"/>
      <c r="N34" s="77" t="s">
        <v>2</v>
      </c>
      <c r="O34" s="97"/>
      <c r="P34" s="97"/>
      <c r="Q34" s="97"/>
      <c r="R34" s="77" t="s">
        <v>3</v>
      </c>
      <c r="S34" s="98"/>
      <c r="T34" s="98"/>
    </row>
    <row r="35" spans="1:20" ht="15">
      <c r="A35" s="2">
        <v>25</v>
      </c>
      <c r="B35" s="59" t="s">
        <v>236</v>
      </c>
      <c r="C35" s="53"/>
      <c r="E35" s="88" t="s">
        <v>146</v>
      </c>
      <c r="F35" s="61" t="str">
        <f>F9</f>
        <v>Lennox Chell</v>
      </c>
      <c r="G35" s="61">
        <v>1</v>
      </c>
      <c r="H35" s="61">
        <v>14.1</v>
      </c>
      <c r="I35" s="98"/>
      <c r="J35" s="61" t="str">
        <f>F11</f>
        <v>Kai Black</v>
      </c>
      <c r="K35" s="99">
        <v>2</v>
      </c>
      <c r="L35" s="61">
        <v>9.77</v>
      </c>
      <c r="M35" s="109"/>
      <c r="N35" s="110" t="str">
        <f>F14</f>
        <v>Joel Vaughan</v>
      </c>
      <c r="O35" s="61">
        <v>3</v>
      </c>
      <c r="P35" s="61">
        <v>10.47</v>
      </c>
      <c r="Q35" s="111"/>
      <c r="R35" s="61" t="str">
        <f>F15</f>
        <v>Alki Kallas</v>
      </c>
      <c r="S35" s="61">
        <v>3</v>
      </c>
      <c r="T35" s="61">
        <v>9.0399999999999991</v>
      </c>
    </row>
    <row r="36" spans="1:20" ht="15">
      <c r="A36" s="2">
        <v>26</v>
      </c>
      <c r="B36" s="59" t="s">
        <v>237</v>
      </c>
      <c r="C36" s="53"/>
      <c r="E36" s="88" t="s">
        <v>147</v>
      </c>
      <c r="F36" s="61" t="str">
        <f>J10</f>
        <v>Zane Assink</v>
      </c>
      <c r="G36" s="61">
        <v>3</v>
      </c>
      <c r="H36" s="61">
        <v>10.7</v>
      </c>
      <c r="I36" s="98"/>
      <c r="J36" s="61" t="str">
        <f>J9</f>
        <v>Spencer Kay</v>
      </c>
      <c r="K36" s="99">
        <v>4</v>
      </c>
      <c r="L36" s="61">
        <v>8.86</v>
      </c>
      <c r="M36" s="109"/>
      <c r="N36" s="110" t="str">
        <f>J14</f>
        <v>Ethan Stocks</v>
      </c>
      <c r="O36" s="61">
        <v>1</v>
      </c>
      <c r="P36" s="61">
        <v>16.329999999999998</v>
      </c>
      <c r="Q36" s="112"/>
      <c r="R36" s="61" t="str">
        <f>J16</f>
        <v>Tom Robinson</v>
      </c>
      <c r="S36" s="61">
        <v>4</v>
      </c>
      <c r="T36" s="61">
        <v>7.03</v>
      </c>
    </row>
    <row r="37" spans="1:20" ht="15">
      <c r="A37" s="2">
        <v>27</v>
      </c>
      <c r="B37" s="59" t="s">
        <v>238</v>
      </c>
      <c r="C37" s="55"/>
      <c r="E37" s="88" t="s">
        <v>21</v>
      </c>
      <c r="F37" s="61" t="str">
        <f>N12</f>
        <v>Jordan Liackman</v>
      </c>
      <c r="G37" s="61">
        <v>4</v>
      </c>
      <c r="H37" s="101">
        <v>9.66</v>
      </c>
      <c r="I37" s="98"/>
      <c r="J37" s="61" t="str">
        <f>N9</f>
        <v>Jay Occhilupo</v>
      </c>
      <c r="K37" s="99">
        <v>1</v>
      </c>
      <c r="L37" s="101">
        <v>10.1</v>
      </c>
      <c r="M37" s="109"/>
      <c r="N37" s="110" t="str">
        <f>N15</f>
        <v>Sein Fujimoto</v>
      </c>
      <c r="O37" s="61">
        <v>4</v>
      </c>
      <c r="P37" s="101">
        <v>9.94</v>
      </c>
      <c r="Q37" s="112"/>
      <c r="R37" s="61" t="str">
        <f>N17</f>
        <v>Chad Garrett</v>
      </c>
      <c r="S37" s="61">
        <v>2</v>
      </c>
      <c r="T37" s="101">
        <v>9.73</v>
      </c>
    </row>
    <row r="38" spans="1:20" ht="15">
      <c r="A38" s="2">
        <v>28</v>
      </c>
      <c r="B38" s="59" t="s">
        <v>239</v>
      </c>
      <c r="C38" s="53"/>
      <c r="E38" s="88" t="str">
        <f>$C$9</f>
        <v>Blue</v>
      </c>
      <c r="F38" s="61" t="str">
        <f>R11</f>
        <v>Zane Jenner</v>
      </c>
      <c r="G38" s="61">
        <v>2</v>
      </c>
      <c r="H38" s="104">
        <v>11.44</v>
      </c>
      <c r="I38" s="98"/>
      <c r="J38" s="61" t="str">
        <f>R9</f>
        <v>Archer Curtis</v>
      </c>
      <c r="K38" s="99">
        <v>3</v>
      </c>
      <c r="L38" s="104">
        <v>9.76</v>
      </c>
      <c r="M38" s="109"/>
      <c r="N38" s="110" t="str">
        <f>R16</f>
        <v>Jayke Mellows</v>
      </c>
      <c r="O38" s="61">
        <v>2</v>
      </c>
      <c r="P38" s="104">
        <v>10.84</v>
      </c>
      <c r="Q38" s="113"/>
      <c r="R38" s="61" t="str">
        <f>R14</f>
        <v>Cameron MacDougall</v>
      </c>
      <c r="S38" s="61">
        <v>1</v>
      </c>
      <c r="T38" s="104">
        <v>11.17</v>
      </c>
    </row>
    <row r="39" spans="1:20" ht="15">
      <c r="A39" s="2">
        <v>29</v>
      </c>
      <c r="B39" s="59" t="s">
        <v>240</v>
      </c>
      <c r="C39" s="53"/>
      <c r="E39" s="96"/>
      <c r="F39" s="77" t="s">
        <v>4</v>
      </c>
      <c r="G39" s="77"/>
      <c r="H39" s="77"/>
      <c r="I39" s="77"/>
      <c r="J39" s="77" t="s">
        <v>5</v>
      </c>
      <c r="K39" s="77"/>
      <c r="L39" s="77"/>
      <c r="M39" s="114"/>
      <c r="N39" s="77" t="s">
        <v>6</v>
      </c>
      <c r="O39" s="97"/>
      <c r="P39" s="77"/>
      <c r="Q39" s="97"/>
      <c r="R39" s="77" t="s">
        <v>7</v>
      </c>
      <c r="S39" s="98"/>
      <c r="T39" s="77"/>
    </row>
    <row r="40" spans="1:20" ht="15">
      <c r="A40" s="2">
        <v>30</v>
      </c>
      <c r="B40" s="59" t="s">
        <v>241</v>
      </c>
      <c r="C40" s="53"/>
      <c r="E40" s="88" t="s">
        <v>146</v>
      </c>
      <c r="F40" s="101" t="str">
        <f>F21</f>
        <v>Marty Peel</v>
      </c>
      <c r="G40" s="61">
        <v>2</v>
      </c>
      <c r="H40" s="61">
        <v>7.03</v>
      </c>
      <c r="I40" s="98"/>
      <c r="J40" s="61" t="str">
        <f>F20</f>
        <v>Josef Jungwirth</v>
      </c>
      <c r="K40" s="99">
        <v>4</v>
      </c>
      <c r="L40" s="61">
        <v>4.26</v>
      </c>
      <c r="M40" s="109"/>
      <c r="N40" s="115" t="str">
        <f>F24</f>
        <v>Ross Cadden</v>
      </c>
      <c r="O40" s="99">
        <v>1</v>
      </c>
      <c r="P40" s="61">
        <v>12.8</v>
      </c>
      <c r="Q40" s="111"/>
      <c r="R40" s="104" t="str">
        <f>F27</f>
        <v>Ethan Hartge</v>
      </c>
      <c r="S40" s="99">
        <v>2</v>
      </c>
      <c r="T40" s="61">
        <v>11.73</v>
      </c>
    </row>
    <row r="41" spans="1:20" ht="15">
      <c r="A41" s="2">
        <v>31</v>
      </c>
      <c r="B41" s="59" t="s">
        <v>242</v>
      </c>
      <c r="C41" s="53"/>
      <c r="E41" s="88" t="s">
        <v>147</v>
      </c>
      <c r="F41" s="104" t="str">
        <f>J19</f>
        <v>Codie Jeffery</v>
      </c>
      <c r="G41" s="61">
        <v>1</v>
      </c>
      <c r="H41" s="61">
        <v>11.9</v>
      </c>
      <c r="I41" s="98"/>
      <c r="J41" s="104" t="str">
        <f>J21</f>
        <v>Jack Hinton</v>
      </c>
      <c r="K41" s="99">
        <v>3</v>
      </c>
      <c r="L41" s="61">
        <v>6.94</v>
      </c>
      <c r="M41" s="109"/>
      <c r="N41" s="115" t="str">
        <f>J27</f>
        <v>Martim Paulino</v>
      </c>
      <c r="O41" s="99">
        <v>2</v>
      </c>
      <c r="P41" s="61">
        <v>11.93</v>
      </c>
      <c r="Q41" s="112"/>
      <c r="R41" s="104" t="str">
        <f>J26</f>
        <v>Josh Grange</v>
      </c>
      <c r="S41" s="99">
        <v>4</v>
      </c>
      <c r="T41" s="61">
        <v>6.27</v>
      </c>
    </row>
    <row r="42" spans="1:20" ht="15">
      <c r="A42" s="2">
        <v>32</v>
      </c>
      <c r="B42" s="59" t="s">
        <v>243</v>
      </c>
      <c r="C42" s="53"/>
      <c r="E42" s="88" t="s">
        <v>21</v>
      </c>
      <c r="F42" s="104" t="str">
        <f>N21</f>
        <v>Brayden Drew</v>
      </c>
      <c r="G42" s="61">
        <v>4</v>
      </c>
      <c r="H42" s="104">
        <v>6.67</v>
      </c>
      <c r="I42" s="98"/>
      <c r="J42" s="61" t="str">
        <f>N19</f>
        <v>Grayson Hinrichs</v>
      </c>
      <c r="K42" s="99">
        <v>1</v>
      </c>
      <c r="L42" s="104">
        <v>14.34</v>
      </c>
      <c r="M42" s="109"/>
      <c r="N42" s="115" t="str">
        <f>N26</f>
        <v>Matt Bain</v>
      </c>
      <c r="O42" s="99">
        <v>4</v>
      </c>
      <c r="P42" s="104">
        <v>8.27</v>
      </c>
      <c r="Q42" s="112"/>
      <c r="R42" s="104" t="str">
        <f>N24</f>
        <v>Taj Stokes</v>
      </c>
      <c r="S42" s="99">
        <v>3</v>
      </c>
      <c r="T42" s="104">
        <v>10.130000000000001</v>
      </c>
    </row>
    <row r="43" spans="1:20" ht="15">
      <c r="A43" s="2">
        <v>33</v>
      </c>
      <c r="B43" s="59" t="s">
        <v>244</v>
      </c>
      <c r="C43" s="53"/>
      <c r="E43" s="88" t="str">
        <f>$C$9</f>
        <v>Blue</v>
      </c>
      <c r="F43" s="61" t="str">
        <f>R21</f>
        <v>Hugh Nicholson</v>
      </c>
      <c r="G43" s="99">
        <v>3</v>
      </c>
      <c r="H43" s="104">
        <v>6.83</v>
      </c>
      <c r="I43" s="98"/>
      <c r="J43" s="61" t="str">
        <f>R19</f>
        <v xml:space="preserve"> Keo Bartholomew</v>
      </c>
      <c r="K43" s="99">
        <v>2</v>
      </c>
      <c r="L43" s="104">
        <v>10.57</v>
      </c>
      <c r="M43" s="109"/>
      <c r="N43" s="115" t="str">
        <f>R27</f>
        <v>Ian Casal Paria</v>
      </c>
      <c r="O43" s="99">
        <v>3</v>
      </c>
      <c r="P43" s="104">
        <v>9.77</v>
      </c>
      <c r="Q43" s="113"/>
      <c r="R43" s="104" t="str">
        <f>R25</f>
        <v>Jed Ashton</v>
      </c>
      <c r="S43" s="99">
        <v>1</v>
      </c>
      <c r="T43" s="104">
        <v>13.23</v>
      </c>
    </row>
    <row r="44" spans="1:20" ht="15">
      <c r="A44" s="2">
        <v>34</v>
      </c>
      <c r="B44" s="59" t="s">
        <v>245</v>
      </c>
      <c r="C44" s="53"/>
      <c r="E44" s="96"/>
      <c r="F44" s="77" t="s">
        <v>8</v>
      </c>
      <c r="G44" s="97"/>
      <c r="H44" s="77"/>
      <c r="I44" s="77"/>
      <c r="J44" s="77" t="s">
        <v>9</v>
      </c>
      <c r="K44" s="108"/>
      <c r="L44" s="77"/>
      <c r="M44" s="116"/>
      <c r="N44" s="67"/>
      <c r="O44" s="67"/>
      <c r="P44" s="67"/>
      <c r="Q44" s="67"/>
      <c r="R44" s="67"/>
      <c r="S44" s="67"/>
      <c r="T44" s="67"/>
    </row>
    <row r="45" spans="1:20" ht="15">
      <c r="A45" s="2">
        <v>35</v>
      </c>
      <c r="B45" s="59" t="s">
        <v>246</v>
      </c>
      <c r="C45" s="53"/>
      <c r="E45" s="88" t="s">
        <v>146</v>
      </c>
      <c r="F45" s="104" t="str">
        <f>F31</f>
        <v>Damien Rogers</v>
      </c>
      <c r="G45" s="61">
        <v>4</v>
      </c>
      <c r="H45" s="61">
        <v>3.97</v>
      </c>
      <c r="I45" s="98"/>
      <c r="J45" s="61" t="str">
        <f>F29</f>
        <v>Dane Pullinger</v>
      </c>
      <c r="K45" s="99">
        <v>3</v>
      </c>
      <c r="L45" s="61">
        <v>10.3</v>
      </c>
      <c r="M45" s="100"/>
      <c r="N45" s="78"/>
      <c r="O45" s="67"/>
      <c r="P45" s="67"/>
      <c r="Q45" s="67"/>
      <c r="R45" s="67"/>
      <c r="S45" s="67"/>
      <c r="T45" s="67"/>
    </row>
    <row r="46" spans="1:20" ht="15">
      <c r="A46" s="2">
        <v>36</v>
      </c>
      <c r="B46" s="59" t="s">
        <v>247</v>
      </c>
      <c r="C46" s="53"/>
      <c r="E46" s="88" t="s">
        <v>147</v>
      </c>
      <c r="F46" s="61" t="str">
        <f>J29</f>
        <v>Jackson Graham</v>
      </c>
      <c r="G46" s="61">
        <v>1</v>
      </c>
      <c r="H46" s="61">
        <v>12.06</v>
      </c>
      <c r="I46" s="98"/>
      <c r="J46" s="61" t="str">
        <f>J30</f>
        <v>Cody Major</v>
      </c>
      <c r="K46" s="99">
        <v>4</v>
      </c>
      <c r="L46" s="61">
        <v>4</v>
      </c>
      <c r="M46" s="100"/>
      <c r="N46" s="78"/>
      <c r="O46" s="67"/>
      <c r="P46" s="67"/>
      <c r="Q46" s="67"/>
      <c r="R46" s="67"/>
      <c r="S46" s="67"/>
      <c r="T46" s="67"/>
    </row>
    <row r="47" spans="1:20" ht="15">
      <c r="A47" s="2">
        <v>37</v>
      </c>
      <c r="B47" s="59" t="s">
        <v>248</v>
      </c>
      <c r="C47" s="53"/>
      <c r="E47" s="88" t="s">
        <v>21</v>
      </c>
      <c r="F47" s="104" t="str">
        <f>N32</f>
        <v>Archie Riddick</v>
      </c>
      <c r="G47" s="61">
        <v>2</v>
      </c>
      <c r="H47" s="104">
        <v>8</v>
      </c>
      <c r="I47" s="98"/>
      <c r="J47" s="61" t="str">
        <f>N30</f>
        <v>Jamie Thomson</v>
      </c>
      <c r="K47" s="99">
        <v>2</v>
      </c>
      <c r="L47" s="104">
        <v>12.4</v>
      </c>
      <c r="M47" s="100"/>
      <c r="N47" s="78"/>
      <c r="O47" s="67"/>
      <c r="P47" s="67"/>
      <c r="Q47" s="67"/>
      <c r="R47" s="67"/>
      <c r="S47" s="67"/>
      <c r="T47" s="67"/>
    </row>
    <row r="48" spans="1:20" ht="15">
      <c r="A48" s="2">
        <v>38</v>
      </c>
      <c r="B48" s="59" t="s">
        <v>249</v>
      </c>
      <c r="C48" s="53"/>
      <c r="E48" s="88" t="str">
        <f>$C$9</f>
        <v>Blue</v>
      </c>
      <c r="F48" s="104" t="str">
        <f>R31</f>
        <v>Will Carter</v>
      </c>
      <c r="G48" s="99">
        <v>3</v>
      </c>
      <c r="H48" s="104">
        <v>5.33</v>
      </c>
      <c r="I48" s="98"/>
      <c r="J48" s="104" t="str">
        <f>R29</f>
        <v>Xavier Huxtable</v>
      </c>
      <c r="K48" s="99">
        <v>1</v>
      </c>
      <c r="L48" s="104">
        <v>13.16</v>
      </c>
      <c r="M48" s="100"/>
      <c r="N48" s="78"/>
      <c r="O48" s="67"/>
      <c r="P48" s="67"/>
      <c r="Q48" s="67"/>
      <c r="R48" s="67"/>
      <c r="S48" s="67"/>
      <c r="T48" s="67"/>
    </row>
    <row r="49" spans="1:20" s="18" customFormat="1" ht="15">
      <c r="A49" s="2">
        <v>39</v>
      </c>
      <c r="B49" s="59" t="s">
        <v>250</v>
      </c>
      <c r="C49" s="53"/>
      <c r="E49" s="91" t="s">
        <v>30</v>
      </c>
      <c r="F49" s="86"/>
      <c r="G49" s="86"/>
      <c r="H49" s="86"/>
      <c r="I49" s="86"/>
      <c r="J49" s="92" t="s">
        <v>35</v>
      </c>
      <c r="K49" s="86"/>
      <c r="L49" s="86"/>
      <c r="M49" s="117"/>
      <c r="N49" s="92" t="s">
        <v>36</v>
      </c>
      <c r="O49" s="94"/>
      <c r="P49" s="94"/>
      <c r="Q49" s="95"/>
      <c r="R49" s="86"/>
      <c r="S49" s="86"/>
      <c r="T49" s="86"/>
    </row>
    <row r="50" spans="1:20" ht="15">
      <c r="A50" s="2">
        <v>40</v>
      </c>
      <c r="B50" s="59" t="s">
        <v>251</v>
      </c>
      <c r="C50" s="53"/>
      <c r="E50" s="96"/>
      <c r="F50" s="77" t="s">
        <v>0</v>
      </c>
      <c r="G50" s="77"/>
      <c r="H50" s="77"/>
      <c r="I50" s="77"/>
      <c r="J50" s="77" t="s">
        <v>1</v>
      </c>
      <c r="K50" s="77"/>
      <c r="L50" s="77"/>
      <c r="M50" s="114"/>
      <c r="N50" s="77" t="s">
        <v>2</v>
      </c>
      <c r="O50" s="97"/>
      <c r="P50" s="97"/>
      <c r="Q50" s="97"/>
      <c r="R50" s="77" t="s">
        <v>3</v>
      </c>
      <c r="S50" s="98"/>
      <c r="T50" s="98"/>
    </row>
    <row r="51" spans="1:20" ht="15">
      <c r="A51" s="2">
        <v>41</v>
      </c>
      <c r="B51" s="59" t="s">
        <v>252</v>
      </c>
      <c r="C51" s="53"/>
      <c r="E51" s="88" t="s">
        <v>146</v>
      </c>
      <c r="F51" s="61" t="str">
        <f>F35</f>
        <v>Lennox Chell</v>
      </c>
      <c r="G51" s="61">
        <v>1</v>
      </c>
      <c r="H51" s="61">
        <v>16.5</v>
      </c>
      <c r="I51" s="98"/>
      <c r="J51" s="61" t="str">
        <f>F38</f>
        <v>Zane Jenner</v>
      </c>
      <c r="K51" s="99">
        <v>3</v>
      </c>
      <c r="L51" s="61">
        <v>4.87</v>
      </c>
      <c r="M51" s="109"/>
      <c r="N51" s="110" t="str">
        <f>R38</f>
        <v>Cameron MacDougall</v>
      </c>
      <c r="O51" s="61">
        <v>3</v>
      </c>
      <c r="P51" s="61">
        <v>9.4700000000000006</v>
      </c>
      <c r="Q51" s="111"/>
      <c r="R51" s="61" t="str">
        <f>R37</f>
        <v>Chad Garrett</v>
      </c>
      <c r="S51" s="61">
        <v>2</v>
      </c>
      <c r="T51" s="61">
        <v>9.3000000000000007</v>
      </c>
    </row>
    <row r="52" spans="1:20" ht="15">
      <c r="A52" s="2">
        <v>42</v>
      </c>
      <c r="B52" s="59" t="s">
        <v>253</v>
      </c>
      <c r="C52" s="53"/>
      <c r="E52" s="88" t="s">
        <v>147</v>
      </c>
      <c r="F52" s="61" t="str">
        <f>J37</f>
        <v>Jay Occhilupo</v>
      </c>
      <c r="G52" s="61">
        <v>3</v>
      </c>
      <c r="H52" s="61">
        <v>6.4</v>
      </c>
      <c r="I52" s="98"/>
      <c r="J52" s="61" t="str">
        <f>J35</f>
        <v>Kai Black</v>
      </c>
      <c r="K52" s="99">
        <v>2</v>
      </c>
      <c r="L52" s="61">
        <v>9.83</v>
      </c>
      <c r="M52" s="109"/>
      <c r="N52" s="115" t="str">
        <f>F41</f>
        <v>Codie Jeffery</v>
      </c>
      <c r="O52" s="61">
        <v>1</v>
      </c>
      <c r="P52" s="61">
        <v>12.83</v>
      </c>
      <c r="Q52" s="112"/>
      <c r="R52" s="101" t="str">
        <f>F40</f>
        <v>Marty Peel</v>
      </c>
      <c r="S52" s="61">
        <v>4</v>
      </c>
      <c r="T52" s="61">
        <v>5.3</v>
      </c>
    </row>
    <row r="53" spans="1:20" ht="15">
      <c r="A53" s="2">
        <v>43</v>
      </c>
      <c r="B53" s="59" t="s">
        <v>254</v>
      </c>
      <c r="C53" s="53"/>
      <c r="E53" s="89" t="s">
        <v>21</v>
      </c>
      <c r="F53" s="61" t="str">
        <f>N38</f>
        <v>Jayke Mellows</v>
      </c>
      <c r="G53" s="61">
        <v>2</v>
      </c>
      <c r="H53" s="104">
        <v>10.5</v>
      </c>
      <c r="I53" s="98"/>
      <c r="J53" s="61" t="str">
        <f>N36</f>
        <v>Ethan Stocks</v>
      </c>
      <c r="K53" s="61">
        <v>1</v>
      </c>
      <c r="L53" s="104">
        <v>13.67</v>
      </c>
      <c r="M53" s="109"/>
      <c r="N53" s="110" t="str">
        <f>J43</f>
        <v xml:space="preserve"> Keo Bartholomew</v>
      </c>
      <c r="O53" s="61">
        <v>4</v>
      </c>
      <c r="P53" s="104">
        <v>8.24</v>
      </c>
      <c r="Q53" s="112"/>
      <c r="R53" s="61" t="str">
        <f>J42</f>
        <v>Grayson Hinrichs</v>
      </c>
      <c r="S53" s="61">
        <v>1</v>
      </c>
      <c r="T53" s="104">
        <v>12.17</v>
      </c>
    </row>
    <row r="54" spans="1:20" ht="15">
      <c r="A54" s="2">
        <v>44</v>
      </c>
      <c r="B54" s="59" t="s">
        <v>255</v>
      </c>
      <c r="C54" s="53"/>
      <c r="E54" s="118"/>
      <c r="F54" s="107"/>
      <c r="G54" s="107"/>
      <c r="H54" s="107"/>
      <c r="I54" s="98"/>
      <c r="J54" s="107"/>
      <c r="K54" s="107"/>
      <c r="L54" s="107"/>
      <c r="M54" s="119"/>
      <c r="N54" s="115" t="str">
        <f>N41</f>
        <v>Martim Paulino</v>
      </c>
      <c r="O54" s="61">
        <v>2</v>
      </c>
      <c r="P54" s="104">
        <v>10.8</v>
      </c>
      <c r="Q54" s="113"/>
      <c r="R54" s="104" t="str">
        <f>N40</f>
        <v>Ross Cadden</v>
      </c>
      <c r="S54" s="61">
        <v>3</v>
      </c>
      <c r="T54" s="104">
        <v>9.1</v>
      </c>
    </row>
    <row r="55" spans="1:20" ht="15">
      <c r="A55" s="2">
        <v>45</v>
      </c>
      <c r="B55" s="59" t="s">
        <v>256</v>
      </c>
      <c r="C55" s="53"/>
      <c r="E55" s="96"/>
      <c r="F55" s="77" t="s">
        <v>4</v>
      </c>
      <c r="G55" s="77"/>
      <c r="H55" s="77"/>
      <c r="I55" s="77"/>
      <c r="J55" s="77" t="s">
        <v>5</v>
      </c>
      <c r="K55" s="98"/>
      <c r="L55" s="98"/>
      <c r="M55" s="116"/>
      <c r="N55" s="67"/>
      <c r="O55" s="67"/>
      <c r="P55" s="67"/>
      <c r="Q55" s="67"/>
      <c r="R55" s="67"/>
      <c r="S55" s="67"/>
      <c r="T55" s="67"/>
    </row>
    <row r="56" spans="1:20" ht="15">
      <c r="A56" s="2">
        <v>46</v>
      </c>
      <c r="B56" s="59" t="s">
        <v>257</v>
      </c>
      <c r="C56" s="53"/>
      <c r="E56" s="88" t="s">
        <v>146</v>
      </c>
      <c r="F56" s="104" t="str">
        <f>R43</f>
        <v>Jed Ashton</v>
      </c>
      <c r="G56" s="61">
        <v>3</v>
      </c>
      <c r="H56" s="61">
        <v>10.36</v>
      </c>
      <c r="I56" s="98"/>
      <c r="J56" s="104" t="str">
        <f>R40</f>
        <v>Ethan Hartge</v>
      </c>
      <c r="K56" s="99">
        <v>2</v>
      </c>
      <c r="L56" s="61">
        <v>7.26</v>
      </c>
      <c r="M56" s="100"/>
      <c r="N56" s="90"/>
      <c r="O56" s="67"/>
      <c r="P56" s="67"/>
      <c r="Q56" s="67"/>
      <c r="R56" s="67"/>
      <c r="S56" s="67"/>
      <c r="T56" s="67"/>
    </row>
    <row r="57" spans="1:20" ht="15">
      <c r="A57" s="2">
        <v>47</v>
      </c>
      <c r="B57" s="59" t="s">
        <v>258</v>
      </c>
      <c r="C57" s="53"/>
      <c r="E57" s="88" t="s">
        <v>147</v>
      </c>
      <c r="F57" s="61" t="str">
        <f>F46</f>
        <v>Jackson Graham</v>
      </c>
      <c r="G57" s="61">
        <v>1</v>
      </c>
      <c r="H57" s="61">
        <v>12.16</v>
      </c>
      <c r="I57" s="98"/>
      <c r="J57" s="104" t="str">
        <f>F47</f>
        <v>Archie Riddick</v>
      </c>
      <c r="K57" s="99">
        <v>3</v>
      </c>
      <c r="L57" s="61">
        <v>5.83</v>
      </c>
      <c r="M57" s="100"/>
      <c r="N57" s="67"/>
      <c r="O57" s="67"/>
      <c r="P57" s="67"/>
      <c r="Q57" s="67"/>
      <c r="R57" s="67"/>
      <c r="S57" s="67"/>
      <c r="T57" s="67"/>
    </row>
    <row r="58" spans="1:20" ht="15">
      <c r="A58" s="2">
        <v>48</v>
      </c>
      <c r="B58" s="59" t="s">
        <v>259</v>
      </c>
      <c r="C58" s="53"/>
      <c r="E58" s="89" t="s">
        <v>21</v>
      </c>
      <c r="F58" s="63" t="str">
        <f>J47</f>
        <v>Jamie Thomson</v>
      </c>
      <c r="G58" s="61">
        <v>2</v>
      </c>
      <c r="H58" s="104">
        <v>11.77</v>
      </c>
      <c r="I58" s="98"/>
      <c r="J58" s="63" t="str">
        <f>J48</f>
        <v>Xavier Huxtable</v>
      </c>
      <c r="K58" s="61">
        <v>1</v>
      </c>
      <c r="L58" s="104">
        <v>10.36</v>
      </c>
      <c r="M58" s="100"/>
      <c r="N58" s="67"/>
      <c r="O58" s="67"/>
      <c r="P58" s="67"/>
      <c r="Q58" s="67"/>
      <c r="R58" s="67"/>
      <c r="S58" s="67"/>
      <c r="T58" s="67"/>
    </row>
    <row r="59" spans="1:20" ht="15">
      <c r="A59" s="2">
        <v>49</v>
      </c>
      <c r="B59" s="59" t="s">
        <v>260</v>
      </c>
      <c r="C59" s="53"/>
      <c r="E59" s="118"/>
      <c r="F59" s="107"/>
      <c r="G59" s="107"/>
      <c r="H59" s="107"/>
      <c r="I59" s="98"/>
      <c r="J59" s="107"/>
      <c r="K59" s="107"/>
      <c r="L59" s="107"/>
      <c r="M59" s="116"/>
      <c r="N59" s="67"/>
      <c r="O59" s="67"/>
      <c r="P59" s="67"/>
      <c r="Q59" s="67"/>
      <c r="R59" s="67"/>
      <c r="S59" s="67"/>
      <c r="T59" s="67"/>
    </row>
    <row r="60" spans="1:20" s="18" customFormat="1" ht="15">
      <c r="A60" s="2">
        <v>50</v>
      </c>
      <c r="B60" s="59" t="s">
        <v>261</v>
      </c>
      <c r="C60" s="53"/>
      <c r="E60" s="91" t="s">
        <v>34</v>
      </c>
      <c r="F60" s="86"/>
      <c r="G60" s="86"/>
      <c r="H60" s="86"/>
      <c r="I60" s="86"/>
      <c r="J60" s="92" t="s">
        <v>32</v>
      </c>
      <c r="K60" s="86"/>
      <c r="L60" s="86"/>
      <c r="M60" s="93"/>
      <c r="N60" s="92" t="s">
        <v>33</v>
      </c>
      <c r="O60" s="94"/>
      <c r="P60" s="94"/>
      <c r="Q60" s="95"/>
      <c r="R60" s="86"/>
      <c r="S60" s="86"/>
      <c r="T60" s="86"/>
    </row>
    <row r="61" spans="1:20" ht="15">
      <c r="A61" s="2">
        <v>51</v>
      </c>
      <c r="B61" s="59" t="s">
        <v>262</v>
      </c>
      <c r="C61" s="53"/>
      <c r="E61" s="96"/>
      <c r="F61" s="77" t="s">
        <v>0</v>
      </c>
      <c r="G61" s="77"/>
      <c r="H61" s="77"/>
      <c r="I61" s="77"/>
      <c r="J61" s="77" t="s">
        <v>1</v>
      </c>
      <c r="K61" s="77"/>
      <c r="L61" s="77"/>
      <c r="M61" s="97"/>
      <c r="N61" s="77" t="s">
        <v>2</v>
      </c>
      <c r="O61" s="108"/>
      <c r="P61" s="108"/>
      <c r="Q61" s="108"/>
      <c r="R61" s="67"/>
      <c r="S61" s="67"/>
      <c r="T61" s="67"/>
    </row>
    <row r="62" spans="1:20" ht="15">
      <c r="A62" s="2">
        <v>52</v>
      </c>
      <c r="B62" s="59" t="s">
        <v>263</v>
      </c>
      <c r="C62" s="53"/>
      <c r="E62" s="88" t="s">
        <v>146</v>
      </c>
      <c r="F62" s="61" t="str">
        <f>F51</f>
        <v>Lennox Chell</v>
      </c>
      <c r="G62" s="61">
        <v>2</v>
      </c>
      <c r="H62" s="61">
        <v>11.44</v>
      </c>
      <c r="I62" s="98"/>
      <c r="J62" s="61" t="str">
        <f>R53</f>
        <v>Grayson Hinrichs</v>
      </c>
      <c r="K62" s="99">
        <v>2</v>
      </c>
      <c r="L62" s="61">
        <v>12.57</v>
      </c>
      <c r="M62" s="109"/>
      <c r="N62" s="104" t="str">
        <f>J56</f>
        <v>Ethan Hartge</v>
      </c>
      <c r="O62" s="61">
        <v>1</v>
      </c>
      <c r="P62" s="61">
        <v>14.5</v>
      </c>
      <c r="Q62" s="116"/>
      <c r="R62" s="67"/>
      <c r="S62" s="67"/>
      <c r="T62" s="67"/>
    </row>
    <row r="63" spans="1:20" ht="15">
      <c r="A63" s="2">
        <v>53</v>
      </c>
      <c r="B63" s="59" t="s">
        <v>264</v>
      </c>
      <c r="C63" s="53"/>
      <c r="E63" s="88" t="s">
        <v>147</v>
      </c>
      <c r="F63" s="61" t="str">
        <f>J53</f>
        <v>Ethan Stocks</v>
      </c>
      <c r="G63" s="61">
        <v>1</v>
      </c>
      <c r="H63" s="61">
        <v>12.17</v>
      </c>
      <c r="I63" s="98"/>
      <c r="J63" s="104" t="str">
        <f>N52</f>
        <v>Codie Jeffery</v>
      </c>
      <c r="K63" s="99">
        <v>1</v>
      </c>
      <c r="L63" s="61">
        <v>12.6</v>
      </c>
      <c r="M63" s="109"/>
      <c r="N63" s="104" t="str">
        <f>F58</f>
        <v>Jamie Thomson</v>
      </c>
      <c r="O63" s="61">
        <v>4</v>
      </c>
      <c r="P63" s="61">
        <v>6.06</v>
      </c>
      <c r="Q63" s="116"/>
      <c r="R63" s="67"/>
      <c r="S63" s="67"/>
      <c r="T63" s="67"/>
    </row>
    <row r="64" spans="1:20" ht="15">
      <c r="A64" s="2">
        <v>54</v>
      </c>
      <c r="B64" s="59" t="s">
        <v>265</v>
      </c>
      <c r="C64" s="53"/>
      <c r="E64" s="88" t="s">
        <v>21</v>
      </c>
      <c r="F64" s="61" t="str">
        <f>J52</f>
        <v>Kai Black</v>
      </c>
      <c r="G64" s="61">
        <v>4</v>
      </c>
      <c r="H64" s="104">
        <v>5.97</v>
      </c>
      <c r="I64" s="98"/>
      <c r="J64" s="104" t="str">
        <f>N54</f>
        <v>Martim Paulino</v>
      </c>
      <c r="K64" s="99">
        <v>3</v>
      </c>
      <c r="L64" s="104">
        <v>10.63</v>
      </c>
      <c r="M64" s="109"/>
      <c r="N64" s="61" t="str">
        <f>F57</f>
        <v>Jackson Graham</v>
      </c>
      <c r="O64" s="61">
        <v>3</v>
      </c>
      <c r="P64" s="104">
        <v>7.8</v>
      </c>
      <c r="Q64" s="116"/>
      <c r="R64" s="67"/>
      <c r="S64" s="67"/>
      <c r="T64" s="67"/>
    </row>
    <row r="65" spans="1:20" ht="15">
      <c r="A65" s="2">
        <v>55</v>
      </c>
      <c r="B65" s="59" t="s">
        <v>266</v>
      </c>
      <c r="C65" s="53"/>
      <c r="E65" s="88" t="str">
        <f>$C$9</f>
        <v>Blue</v>
      </c>
      <c r="F65" s="61" t="str">
        <f>F53</f>
        <v>Jayke Mellows</v>
      </c>
      <c r="G65" s="61">
        <v>3</v>
      </c>
      <c r="H65" s="104">
        <v>8.3000000000000007</v>
      </c>
      <c r="I65" s="98"/>
      <c r="J65" s="61" t="str">
        <f>R51</f>
        <v>Chad Garrett</v>
      </c>
      <c r="K65" s="99">
        <v>4</v>
      </c>
      <c r="L65" s="104">
        <v>9.33</v>
      </c>
      <c r="M65" s="109"/>
      <c r="N65" s="104" t="str">
        <f>J58</f>
        <v>Xavier Huxtable</v>
      </c>
      <c r="O65" s="61">
        <v>2</v>
      </c>
      <c r="P65" s="104">
        <v>10.67</v>
      </c>
      <c r="Q65" s="116"/>
      <c r="R65" s="67"/>
      <c r="S65" s="67"/>
      <c r="T65" s="67"/>
    </row>
    <row r="66" spans="1:20" s="18" customFormat="1" ht="15">
      <c r="A66" s="2">
        <v>56</v>
      </c>
      <c r="B66" s="59" t="s">
        <v>267</v>
      </c>
      <c r="C66" s="53"/>
      <c r="E66" s="91" t="s">
        <v>37</v>
      </c>
      <c r="F66" s="86"/>
      <c r="G66" s="86"/>
      <c r="H66" s="86"/>
      <c r="I66" s="86"/>
      <c r="J66" s="92" t="s">
        <v>31</v>
      </c>
      <c r="K66" s="86"/>
      <c r="L66" s="86"/>
      <c r="M66" s="117"/>
      <c r="N66" s="86"/>
      <c r="O66" s="86"/>
      <c r="P66" s="86"/>
      <c r="Q66" s="86"/>
      <c r="R66" s="86"/>
      <c r="S66" s="86"/>
      <c r="T66" s="86"/>
    </row>
    <row r="67" spans="1:20" ht="15">
      <c r="A67" s="2">
        <v>57</v>
      </c>
      <c r="B67" s="59" t="s">
        <v>268</v>
      </c>
      <c r="C67" s="53"/>
      <c r="E67" s="96"/>
      <c r="F67" s="77" t="s">
        <v>0</v>
      </c>
      <c r="G67" s="77"/>
      <c r="H67" s="77"/>
      <c r="I67" s="77"/>
      <c r="J67" s="77" t="s">
        <v>1</v>
      </c>
      <c r="K67" s="77"/>
      <c r="L67" s="77"/>
      <c r="M67" s="114"/>
      <c r="N67" s="68"/>
      <c r="O67" s="68"/>
      <c r="P67" s="68"/>
      <c r="Q67" s="68"/>
      <c r="R67" s="67"/>
      <c r="S67" s="67"/>
      <c r="T67" s="67"/>
    </row>
    <row r="68" spans="1:20" ht="15">
      <c r="A68" s="2">
        <v>58</v>
      </c>
      <c r="B68" s="59" t="s">
        <v>269</v>
      </c>
      <c r="C68" s="53"/>
      <c r="E68" s="88" t="s">
        <v>146</v>
      </c>
      <c r="F68" s="61" t="str">
        <f>F63</f>
        <v>Ethan Stocks</v>
      </c>
      <c r="G68" s="61">
        <v>3</v>
      </c>
      <c r="H68" s="61">
        <v>9.8000000000000007</v>
      </c>
      <c r="I68" s="98"/>
      <c r="J68" s="61" t="str">
        <f>F62</f>
        <v>Lennox Chell</v>
      </c>
      <c r="K68" s="99">
        <v>2</v>
      </c>
      <c r="L68" s="61">
        <v>13</v>
      </c>
      <c r="M68" s="100"/>
      <c r="N68" s="67"/>
      <c r="O68" s="67"/>
      <c r="P68" s="67"/>
      <c r="Q68" s="67"/>
      <c r="R68" s="67"/>
      <c r="S68" s="67"/>
      <c r="T68" s="67"/>
    </row>
    <row r="69" spans="1:20" ht="15">
      <c r="A69" s="2">
        <v>59</v>
      </c>
      <c r="B69" s="59" t="s">
        <v>270</v>
      </c>
      <c r="C69" s="53"/>
      <c r="E69" s="88" t="s">
        <v>147</v>
      </c>
      <c r="F69" s="61" t="str">
        <f>J62</f>
        <v>Grayson Hinrichs</v>
      </c>
      <c r="G69" s="61">
        <v>2</v>
      </c>
      <c r="H69" s="61">
        <v>14.5</v>
      </c>
      <c r="I69" s="98"/>
      <c r="J69" s="104" t="str">
        <f>J63</f>
        <v>Codie Jeffery</v>
      </c>
      <c r="K69" s="99">
        <v>1</v>
      </c>
      <c r="L69" s="61">
        <v>13</v>
      </c>
      <c r="M69" s="100"/>
      <c r="N69" s="67" t="s">
        <v>184</v>
      </c>
      <c r="O69" s="67"/>
      <c r="P69" s="67"/>
      <c r="Q69" s="67"/>
      <c r="R69" s="67"/>
      <c r="S69" s="67"/>
      <c r="T69" s="67"/>
    </row>
    <row r="70" spans="1:20" ht="15">
      <c r="A70" s="2">
        <v>60</v>
      </c>
      <c r="B70" s="59" t="s">
        <v>271</v>
      </c>
      <c r="C70" s="53"/>
      <c r="E70" s="89" t="s">
        <v>21</v>
      </c>
      <c r="F70" s="104" t="str">
        <f>N65</f>
        <v>Xavier Huxtable</v>
      </c>
      <c r="G70" s="61">
        <v>1</v>
      </c>
      <c r="H70" s="104">
        <v>18.03</v>
      </c>
      <c r="I70" s="98"/>
      <c r="J70" s="104" t="str">
        <f>N62</f>
        <v>Ethan Hartge</v>
      </c>
      <c r="K70" s="61">
        <v>3</v>
      </c>
      <c r="L70" s="104">
        <v>8.93</v>
      </c>
      <c r="M70" s="100"/>
      <c r="N70" s="67"/>
      <c r="O70" s="67"/>
      <c r="P70" s="67"/>
      <c r="Q70" s="67"/>
      <c r="R70" s="67"/>
      <c r="S70" s="67"/>
      <c r="T70" s="67"/>
    </row>
    <row r="71" spans="1:20" ht="15">
      <c r="A71" s="2">
        <v>61</v>
      </c>
      <c r="B71" s="59" t="s">
        <v>272</v>
      </c>
      <c r="C71" s="53"/>
      <c r="E71" s="44"/>
      <c r="F71" s="5"/>
      <c r="G71" s="5"/>
      <c r="H71" s="5"/>
      <c r="I71" s="3"/>
      <c r="J71" s="5"/>
      <c r="K71" s="5"/>
      <c r="L71" s="5"/>
      <c r="M71" s="6"/>
    </row>
    <row r="72" spans="1:20" s="18" customFormat="1" ht="15">
      <c r="A72" s="2">
        <v>62</v>
      </c>
      <c r="B72" s="59" t="s">
        <v>273</v>
      </c>
      <c r="C72" s="53"/>
      <c r="E72" s="91" t="s">
        <v>37</v>
      </c>
      <c r="F72" s="86"/>
      <c r="G72" s="86"/>
      <c r="H72" s="86"/>
      <c r="I72" s="86"/>
      <c r="J72" s="92" t="s">
        <v>31</v>
      </c>
      <c r="K72" s="86"/>
      <c r="L72" s="86"/>
      <c r="M72" s="93"/>
      <c r="N72" s="86"/>
      <c r="O72" s="86"/>
      <c r="P72" s="86"/>
      <c r="Q72" s="86"/>
      <c r="R72" s="91" t="s">
        <v>53</v>
      </c>
      <c r="S72" s="86"/>
      <c r="T72" s="86"/>
    </row>
    <row r="73" spans="1:20" ht="15.75" thickBot="1">
      <c r="A73" s="2">
        <v>63</v>
      </c>
      <c r="B73" s="59" t="s">
        <v>274</v>
      </c>
      <c r="C73" s="53"/>
      <c r="E73" s="96"/>
      <c r="F73" s="120" t="s">
        <v>0</v>
      </c>
      <c r="G73" s="120"/>
      <c r="H73" s="106"/>
      <c r="I73" s="77"/>
      <c r="J73" s="120" t="s">
        <v>1</v>
      </c>
      <c r="K73" s="120"/>
      <c r="L73" s="106"/>
      <c r="M73" s="114"/>
      <c r="N73" s="67"/>
      <c r="O73" s="67"/>
      <c r="P73" s="67"/>
      <c r="Q73" s="67"/>
      <c r="R73" s="121" t="s">
        <v>0</v>
      </c>
      <c r="S73" s="107"/>
      <c r="T73" s="107"/>
    </row>
    <row r="74" spans="1:20" ht="15">
      <c r="A74" s="2">
        <v>64</v>
      </c>
      <c r="B74" s="59" t="s">
        <v>275</v>
      </c>
      <c r="C74" s="53"/>
      <c r="E74" s="88" t="s">
        <v>146</v>
      </c>
      <c r="F74" s="104" t="str">
        <f>F70</f>
        <v>Xavier Huxtable</v>
      </c>
      <c r="G74" s="61">
        <v>2</v>
      </c>
      <c r="H74" s="61">
        <v>8.5</v>
      </c>
      <c r="I74" s="122"/>
      <c r="J74" s="61" t="str">
        <f>F69</f>
        <v>Grayson Hinrichs</v>
      </c>
      <c r="K74" s="99">
        <v>2</v>
      </c>
      <c r="L74" s="61">
        <v>14.5</v>
      </c>
      <c r="M74" s="100"/>
      <c r="N74" s="78"/>
      <c r="O74" s="67"/>
      <c r="P74" s="67"/>
      <c r="Q74" s="67"/>
      <c r="R74" s="169" t="str">
        <f>F75</f>
        <v>Lennox Chell</v>
      </c>
      <c r="S74" s="123">
        <v>1</v>
      </c>
      <c r="T74" s="61">
        <v>15.34</v>
      </c>
    </row>
    <row r="75" spans="1:20" ht="15.75" thickBot="1">
      <c r="A75" s="2">
        <v>65</v>
      </c>
      <c r="B75" s="59" t="s">
        <v>284</v>
      </c>
      <c r="C75" s="53"/>
      <c r="E75" s="88" t="s">
        <v>147</v>
      </c>
      <c r="F75" s="61" t="str">
        <f>J68</f>
        <v>Lennox Chell</v>
      </c>
      <c r="G75" s="61">
        <v>1</v>
      </c>
      <c r="H75" s="61">
        <v>14.83</v>
      </c>
      <c r="I75" s="122"/>
      <c r="J75" s="104" t="str">
        <f>J69</f>
        <v>Codie Jeffery</v>
      </c>
      <c r="K75" s="99">
        <v>1</v>
      </c>
      <c r="L75" s="61">
        <v>14.56</v>
      </c>
      <c r="M75" s="100"/>
      <c r="N75" s="78"/>
      <c r="O75" s="67"/>
      <c r="P75" s="67"/>
      <c r="Q75" s="67"/>
      <c r="R75" s="176" t="str">
        <f>J75</f>
        <v>Codie Jeffery</v>
      </c>
      <c r="S75" s="124">
        <v>2</v>
      </c>
      <c r="T75" s="61">
        <v>9</v>
      </c>
    </row>
    <row r="76" spans="1:20" ht="15">
      <c r="A76" s="2">
        <v>66</v>
      </c>
      <c r="B76" s="59" t="s">
        <v>276</v>
      </c>
      <c r="C76" s="53"/>
    </row>
    <row r="77" spans="1:20" ht="15">
      <c r="A77" s="2">
        <v>67</v>
      </c>
      <c r="B77" s="59" t="s">
        <v>277</v>
      </c>
      <c r="C77" s="53"/>
      <c r="E77" s="1"/>
      <c r="F77" s="3"/>
      <c r="G77" s="3"/>
      <c r="H77" s="3"/>
      <c r="I77" s="3"/>
      <c r="J77" s="2"/>
      <c r="K77" s="2"/>
      <c r="L77" s="2"/>
      <c r="M77" s="2"/>
      <c r="N77" s="2"/>
      <c r="O77" s="4"/>
      <c r="P77" s="4"/>
      <c r="Q77" s="2"/>
      <c r="R77" s="3"/>
      <c r="S77" s="3"/>
      <c r="T77" s="3"/>
    </row>
    <row r="78" spans="1:20" ht="15">
      <c r="A78" s="2">
        <v>68</v>
      </c>
      <c r="B78" s="59" t="s">
        <v>278</v>
      </c>
      <c r="C78" s="5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">
      <c r="A79" s="2">
        <v>69</v>
      </c>
      <c r="B79" s="59" t="s">
        <v>279</v>
      </c>
      <c r="C79" s="5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">
      <c r="A80" s="2">
        <v>70</v>
      </c>
      <c r="B80" s="59" t="s">
        <v>280</v>
      </c>
      <c r="C80" s="5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">
      <c r="A81" s="2">
        <v>71</v>
      </c>
      <c r="B81" s="59" t="s">
        <v>281</v>
      </c>
      <c r="C81" s="5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">
      <c r="A82" s="2">
        <v>72</v>
      </c>
      <c r="B82" s="59" t="s">
        <v>282</v>
      </c>
      <c r="C82" s="5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">
      <c r="A83" s="2">
        <v>73</v>
      </c>
      <c r="B83" s="59" t="s">
        <v>283</v>
      </c>
      <c r="C83" s="5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">
      <c r="A84" s="2">
        <v>74</v>
      </c>
      <c r="B84" s="59" t="s">
        <v>285</v>
      </c>
      <c r="C84" s="54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">
      <c r="A85" s="2">
        <v>75</v>
      </c>
      <c r="B85" s="59" t="s">
        <v>286</v>
      </c>
      <c r="C85" s="54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">
      <c r="A86" s="2">
        <v>76</v>
      </c>
      <c r="B86" s="59" t="s">
        <v>287</v>
      </c>
      <c r="C86" s="54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">
      <c r="A87" s="2">
        <v>77</v>
      </c>
      <c r="B87" s="59" t="s">
        <v>288</v>
      </c>
      <c r="C87" s="54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">
      <c r="A88" s="2">
        <v>78</v>
      </c>
      <c r="B88" s="59" t="s">
        <v>289</v>
      </c>
      <c r="C88" s="54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">
      <c r="A89" s="2">
        <v>79</v>
      </c>
      <c r="B89" s="59" t="s">
        <v>290</v>
      </c>
      <c r="C89" s="54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">
      <c r="A90" s="2">
        <v>80</v>
      </c>
      <c r="B90" s="59" t="s">
        <v>464</v>
      </c>
      <c r="C90" s="56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9.75" customHeight="1"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9.75" customHeight="1"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</sheetData>
  <sheetProtection password="EDAE" sheet="1" objects="1" scenarios="1"/>
  <phoneticPr fontId="3" type="noConversion"/>
  <pageMargins left="0.75" right="0.75" top="1" bottom="1" header="0.5" footer="0.5"/>
  <pageSetup paperSize="9" scale="6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108"/>
  <sheetViews>
    <sheetView topLeftCell="K12" workbookViewId="0">
      <selection activeCell="N16" sqref="N16"/>
    </sheetView>
  </sheetViews>
  <sheetFormatPr defaultColWidth="7.42578125" defaultRowHeight="12.75"/>
  <cols>
    <col min="1" max="3" width="7.42578125" hidden="1" customWidth="1"/>
    <col min="4" max="4" width="7.42578125" customWidth="1"/>
    <col min="5" max="5" width="5.85546875" customWidth="1"/>
    <col min="6" max="6" width="7" hidden="1" customWidth="1"/>
    <col min="7" max="7" width="29.28515625" customWidth="1"/>
    <col min="8" max="8" width="4.28515625" customWidth="1"/>
    <col min="9" max="9" width="6" bestFit="1" customWidth="1"/>
    <col min="10" max="10" width="7.42578125" customWidth="1"/>
    <col min="11" max="11" width="6.140625" bestFit="1" customWidth="1"/>
    <col min="12" max="12" width="23" customWidth="1"/>
    <col min="13" max="13" width="4.140625" customWidth="1"/>
    <col min="14" max="14" width="5" bestFit="1" customWidth="1"/>
    <col min="15" max="15" width="7.42578125" customWidth="1"/>
    <col min="16" max="16" width="6.140625" bestFit="1" customWidth="1"/>
    <col min="17" max="17" width="26.42578125" customWidth="1"/>
    <col min="18" max="18" width="4.42578125" customWidth="1"/>
    <col min="19" max="19" width="6.42578125" customWidth="1"/>
    <col min="20" max="20" width="7.42578125" customWidth="1"/>
    <col min="21" max="21" width="5.7109375" bestFit="1" customWidth="1"/>
    <col min="22" max="22" width="19.85546875" customWidth="1"/>
    <col min="23" max="24" width="5" customWidth="1"/>
    <col min="25" max="25" width="7.42578125" customWidth="1"/>
    <col min="26" max="26" width="5.7109375" bestFit="1" customWidth="1"/>
    <col min="27" max="27" width="23.85546875" customWidth="1"/>
    <col min="28" max="28" width="4.7109375" customWidth="1"/>
  </cols>
  <sheetData>
    <row r="1" spans="1:35" ht="15.75">
      <c r="E1" s="13"/>
      <c r="F1" s="22"/>
      <c r="G1" s="22" t="s">
        <v>80</v>
      </c>
    </row>
    <row r="2" spans="1:35" ht="15.75">
      <c r="E2" s="13"/>
      <c r="F2" s="22"/>
      <c r="G2" s="22" t="s">
        <v>209</v>
      </c>
    </row>
    <row r="5" spans="1:35"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1:35">
      <c r="E6" s="67"/>
      <c r="F6" s="67"/>
      <c r="G6" s="98" t="s">
        <v>54</v>
      </c>
      <c r="H6" s="67">
        <v>1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5" ht="15">
      <c r="A7" s="2">
        <v>1</v>
      </c>
      <c r="B7" s="59" t="s">
        <v>437</v>
      </c>
      <c r="C7" s="60"/>
      <c r="E7" s="88" t="s">
        <v>146</v>
      </c>
      <c r="F7" s="69">
        <v>1</v>
      </c>
      <c r="G7" s="61" t="str">
        <f>B7</f>
        <v>Molly Picklum</v>
      </c>
      <c r="H7" s="69">
        <v>1</v>
      </c>
      <c r="I7" s="69">
        <v>14.2</v>
      </c>
      <c r="J7" s="67"/>
      <c r="K7" s="67"/>
      <c r="L7" s="67"/>
      <c r="M7" s="67"/>
      <c r="N7" s="67"/>
      <c r="O7" s="78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</row>
    <row r="8" spans="1:35" ht="15">
      <c r="A8" s="2">
        <v>2</v>
      </c>
      <c r="B8" s="59" t="s">
        <v>438</v>
      </c>
      <c r="C8" s="60"/>
      <c r="E8" s="88" t="s">
        <v>147</v>
      </c>
      <c r="F8" s="71">
        <v>12</v>
      </c>
      <c r="G8" s="61" t="str">
        <f>B18</f>
        <v>Shaye Leeuwendal</v>
      </c>
      <c r="H8" s="69">
        <v>2</v>
      </c>
      <c r="I8" s="69">
        <v>11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</row>
    <row r="9" spans="1:35" ht="15">
      <c r="A9" s="2">
        <v>3</v>
      </c>
      <c r="B9" s="59" t="s">
        <v>439</v>
      </c>
      <c r="C9" s="60"/>
      <c r="E9" s="88" t="s">
        <v>21</v>
      </c>
      <c r="F9" s="69">
        <v>13</v>
      </c>
      <c r="G9" s="61" t="str">
        <f>B19</f>
        <v>Summer Gauld</v>
      </c>
      <c r="H9" s="69">
        <v>3</v>
      </c>
      <c r="I9" s="69">
        <v>7.9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5" ht="15">
      <c r="A10" s="2">
        <v>4</v>
      </c>
      <c r="B10" s="59" t="s">
        <v>460</v>
      </c>
      <c r="C10" s="60"/>
      <c r="E10" s="88" t="s">
        <v>148</v>
      </c>
      <c r="F10" s="74">
        <v>24</v>
      </c>
      <c r="G10" s="61" t="str">
        <f>B30</f>
        <v>Konatsu Ido</v>
      </c>
      <c r="H10" s="69">
        <v>4</v>
      </c>
      <c r="I10" s="69">
        <v>7.7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</row>
    <row r="11" spans="1:35" ht="15">
      <c r="A11" s="2">
        <v>5</v>
      </c>
      <c r="B11" s="59" t="s">
        <v>440</v>
      </c>
      <c r="C11" s="60"/>
      <c r="E11" s="78"/>
      <c r="F11" s="78"/>
      <c r="G11" s="107"/>
      <c r="H11" s="78"/>
      <c r="I11" s="78"/>
      <c r="J11" s="67"/>
      <c r="K11" s="67"/>
      <c r="L11" s="67"/>
      <c r="M11" s="67"/>
      <c r="N11" s="67"/>
      <c r="O11" s="67"/>
      <c r="P11" s="78"/>
      <c r="Q11" s="78"/>
      <c r="R11" s="78"/>
      <c r="S11" s="78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</row>
    <row r="12" spans="1:35" ht="15">
      <c r="A12" s="2">
        <v>6</v>
      </c>
      <c r="B12" s="59" t="s">
        <v>441</v>
      </c>
      <c r="C12" s="60"/>
      <c r="E12" s="78"/>
      <c r="F12" s="67"/>
      <c r="G12" s="98" t="s">
        <v>77</v>
      </c>
      <c r="H12" s="67">
        <v>2</v>
      </c>
      <c r="I12" s="67"/>
      <c r="J12" s="67"/>
      <c r="K12" s="67"/>
      <c r="L12" s="67"/>
      <c r="M12" s="67"/>
      <c r="N12" s="67"/>
      <c r="O12" s="67"/>
      <c r="P12" s="78"/>
      <c r="Q12" s="78"/>
      <c r="R12" s="78"/>
      <c r="S12" s="78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</row>
    <row r="13" spans="1:35" ht="15">
      <c r="A13" s="2">
        <v>7</v>
      </c>
      <c r="B13" s="59" t="s">
        <v>442</v>
      </c>
      <c r="C13" s="60"/>
      <c r="E13" s="88" t="s">
        <v>146</v>
      </c>
      <c r="F13" s="79">
        <v>6</v>
      </c>
      <c r="G13" s="64" t="str">
        <f>B12</f>
        <v>Raya Campbell</v>
      </c>
      <c r="H13" s="126">
        <v>2</v>
      </c>
      <c r="I13" s="69">
        <v>9.4</v>
      </c>
      <c r="J13" s="67"/>
      <c r="K13" s="67"/>
      <c r="L13" s="67"/>
      <c r="M13" s="67"/>
      <c r="N13" s="67"/>
      <c r="O13" s="67"/>
      <c r="P13" s="78"/>
      <c r="Q13" s="78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</row>
    <row r="14" spans="1:35" ht="15">
      <c r="A14" s="2">
        <v>8</v>
      </c>
      <c r="B14" s="59" t="s">
        <v>443</v>
      </c>
      <c r="C14" s="60"/>
      <c r="E14" s="88" t="s">
        <v>147</v>
      </c>
      <c r="F14" s="69">
        <v>7</v>
      </c>
      <c r="G14" s="61" t="str">
        <f>B13</f>
        <v>Arabella Wilson</v>
      </c>
      <c r="H14" s="69">
        <v>1</v>
      </c>
      <c r="I14" s="69">
        <v>10.67</v>
      </c>
      <c r="J14" s="67"/>
      <c r="K14" s="67"/>
      <c r="L14" s="67"/>
      <c r="M14" s="67"/>
      <c r="N14" s="67"/>
      <c r="O14" s="67"/>
      <c r="P14" s="78"/>
      <c r="Q14" s="78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</row>
    <row r="15" spans="1:35" ht="15">
      <c r="A15" s="2">
        <v>9</v>
      </c>
      <c r="B15" s="59" t="s">
        <v>444</v>
      </c>
      <c r="C15" s="60"/>
      <c r="E15" s="88" t="s">
        <v>21</v>
      </c>
      <c r="F15" s="69">
        <v>18</v>
      </c>
      <c r="G15" s="61" t="str">
        <f>B24</f>
        <v>Giorgia Lorentson</v>
      </c>
      <c r="H15" s="69">
        <v>3</v>
      </c>
      <c r="I15" s="69">
        <v>7.5</v>
      </c>
      <c r="J15" s="67"/>
      <c r="K15" s="67" t="s">
        <v>81</v>
      </c>
      <c r="L15" s="98" t="s">
        <v>82</v>
      </c>
      <c r="M15" s="67">
        <v>7</v>
      </c>
      <c r="N15" s="67"/>
      <c r="O15" s="67"/>
      <c r="P15" s="78"/>
      <c r="Q15" s="78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</row>
    <row r="16" spans="1:35" ht="15">
      <c r="A16" s="2">
        <v>10</v>
      </c>
      <c r="B16" s="59" t="s">
        <v>445</v>
      </c>
      <c r="C16" s="60"/>
      <c r="E16" s="88" t="s">
        <v>148</v>
      </c>
      <c r="F16" s="74">
        <v>19</v>
      </c>
      <c r="G16" s="61" t="str">
        <f>B25</f>
        <v>Georgia Pont</v>
      </c>
      <c r="H16" s="69">
        <v>4</v>
      </c>
      <c r="I16" s="69">
        <v>5.4</v>
      </c>
      <c r="J16" s="67"/>
      <c r="K16" s="88" t="s">
        <v>146</v>
      </c>
      <c r="L16" s="61" t="str">
        <f>IF(H7=1,G7,(IF(H8=1,G8,(IF(H9=1,G9,(IF(H10=1,G10,1.1)))))))</f>
        <v>Molly Picklum</v>
      </c>
      <c r="M16" s="79">
        <v>1</v>
      </c>
      <c r="N16" s="69">
        <v>14.1</v>
      </c>
      <c r="O16" s="67"/>
      <c r="P16" s="78"/>
      <c r="Q16" s="78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</row>
    <row r="17" spans="1:35" ht="15">
      <c r="A17" s="2">
        <v>11</v>
      </c>
      <c r="B17" s="59" t="s">
        <v>446</v>
      </c>
      <c r="C17" s="60"/>
      <c r="E17" s="78"/>
      <c r="F17" s="78"/>
      <c r="G17" s="107"/>
      <c r="H17" s="78"/>
      <c r="I17" s="78"/>
      <c r="J17" s="67"/>
      <c r="K17" s="88" t="s">
        <v>147</v>
      </c>
      <c r="L17" s="61" t="str">
        <f>IF(H13=1,G13,(IF(H14=1,G14,(IF(H15=1,G15,(IF(H16=1,G16,1.2)))))))</f>
        <v>Arabella Wilson</v>
      </c>
      <c r="M17" s="69">
        <v>2</v>
      </c>
      <c r="N17" s="69">
        <v>10.029999999999999</v>
      </c>
      <c r="O17" s="67"/>
      <c r="P17" s="78"/>
      <c r="Q17" s="78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</row>
    <row r="18" spans="1:35" ht="15">
      <c r="A18" s="2">
        <v>12</v>
      </c>
      <c r="B18" s="59" t="s">
        <v>447</v>
      </c>
      <c r="C18" s="60"/>
      <c r="E18" s="78"/>
      <c r="F18" s="67"/>
      <c r="G18" s="98" t="s">
        <v>78</v>
      </c>
      <c r="H18" s="67">
        <v>3</v>
      </c>
      <c r="I18" s="67"/>
      <c r="J18" s="67"/>
      <c r="K18" s="88" t="s">
        <v>21</v>
      </c>
      <c r="L18" s="61" t="str">
        <f>IF(H13=2,G13,(IF(H14=2,G14,(IF(H15=2,G15,(IF(H16=2,G16,2.2)))))))</f>
        <v>Raya Campbell</v>
      </c>
      <c r="M18" s="69">
        <v>3</v>
      </c>
      <c r="N18" s="69">
        <v>9.07</v>
      </c>
      <c r="O18" s="67"/>
      <c r="P18" s="67" t="s">
        <v>64</v>
      </c>
      <c r="Q18" s="98" t="s">
        <v>65</v>
      </c>
      <c r="R18" s="67">
        <v>10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</row>
    <row r="19" spans="1:35" ht="15">
      <c r="A19" s="2">
        <v>13</v>
      </c>
      <c r="B19" s="59" t="s">
        <v>448</v>
      </c>
      <c r="C19" s="60"/>
      <c r="E19" s="88" t="s">
        <v>146</v>
      </c>
      <c r="F19" s="79">
        <v>4</v>
      </c>
      <c r="G19" s="61" t="str">
        <f>B10</f>
        <v>Summa Longbottom</v>
      </c>
      <c r="H19" s="69">
        <v>2</v>
      </c>
      <c r="I19" s="69">
        <v>15</v>
      </c>
      <c r="J19" s="67"/>
      <c r="K19" s="88" t="s">
        <v>148</v>
      </c>
      <c r="L19" s="61" t="str">
        <f>IF(H7=2,G7,(IF(H8=2,G8,(IF(H9=2,G9,(IF(H10=2,G10,2.1)))))))</f>
        <v>Shaye Leeuwendal</v>
      </c>
      <c r="M19" s="74">
        <v>4</v>
      </c>
      <c r="N19" s="69">
        <v>5.4</v>
      </c>
      <c r="O19" s="67"/>
      <c r="P19" s="88" t="s">
        <v>146</v>
      </c>
      <c r="Q19" s="61" t="str">
        <f>IF(M16=1,L16,(IF(M17=1,L17,(IF(M18=1,L18,(IF(M19=1,L19,1.7)))))))</f>
        <v>Molly Picklum</v>
      </c>
      <c r="R19" s="69">
        <v>2</v>
      </c>
      <c r="S19" s="69">
        <v>7.84</v>
      </c>
      <c r="T19" s="67"/>
      <c r="U19" s="67" t="s">
        <v>83</v>
      </c>
      <c r="V19" s="98" t="s">
        <v>65</v>
      </c>
      <c r="W19" s="67">
        <v>12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</row>
    <row r="20" spans="1:35" ht="15">
      <c r="A20" s="2">
        <v>14</v>
      </c>
      <c r="B20" s="59" t="s">
        <v>449</v>
      </c>
      <c r="C20" s="60"/>
      <c r="E20" s="88" t="s">
        <v>147</v>
      </c>
      <c r="F20" s="69">
        <v>9</v>
      </c>
      <c r="G20" s="61" t="str">
        <f>B15</f>
        <v>Nyxie Ryan</v>
      </c>
      <c r="H20" s="69">
        <v>3</v>
      </c>
      <c r="I20" s="69">
        <v>14.1</v>
      </c>
      <c r="J20" s="67"/>
      <c r="K20" s="78"/>
      <c r="L20" s="67"/>
      <c r="M20" s="78"/>
      <c r="N20" s="78"/>
      <c r="O20" s="67"/>
      <c r="P20" s="88" t="s">
        <v>147</v>
      </c>
      <c r="Q20" s="61" t="str">
        <f>IF(M22=2,L22,(IF(M23=2,L23,(IF(M24=2,L24,(IF(M25=2,L25,2.8)))))))</f>
        <v>Charli Hurst</v>
      </c>
      <c r="R20" s="69">
        <v>3</v>
      </c>
      <c r="S20" s="69">
        <v>5.6</v>
      </c>
      <c r="T20" s="67"/>
      <c r="U20" s="88" t="s">
        <v>146</v>
      </c>
      <c r="V20" s="61" t="str">
        <f>Q21</f>
        <v>Angela Ball</v>
      </c>
      <c r="W20" s="69">
        <v>2</v>
      </c>
      <c r="X20" s="69">
        <v>8.5299999999999994</v>
      </c>
      <c r="Y20" s="78"/>
      <c r="Z20" s="67"/>
      <c r="AA20" s="67"/>
      <c r="AB20" s="67"/>
      <c r="AC20" s="67"/>
      <c r="AD20" s="67"/>
      <c r="AE20" s="67"/>
      <c r="AF20" s="67"/>
      <c r="AG20" s="67"/>
      <c r="AH20" s="67"/>
      <c r="AI20" s="67"/>
    </row>
    <row r="21" spans="1:35" ht="15.75" thickBot="1">
      <c r="A21" s="2">
        <v>15</v>
      </c>
      <c r="B21" s="59" t="s">
        <v>450</v>
      </c>
      <c r="C21" s="60"/>
      <c r="E21" s="88" t="s">
        <v>21</v>
      </c>
      <c r="F21" s="69">
        <v>16</v>
      </c>
      <c r="G21" s="61" t="str">
        <f>B22</f>
        <v>Coral Durant</v>
      </c>
      <c r="H21" s="69">
        <v>1</v>
      </c>
      <c r="I21" s="69">
        <v>15.13</v>
      </c>
      <c r="J21" s="67"/>
      <c r="K21" s="67" t="s">
        <v>81</v>
      </c>
      <c r="L21" s="98" t="s">
        <v>63</v>
      </c>
      <c r="M21" s="67">
        <v>8</v>
      </c>
      <c r="N21" s="67"/>
      <c r="O21" s="67"/>
      <c r="P21" s="88" t="s">
        <v>21</v>
      </c>
      <c r="Q21" s="61" t="str">
        <f>IF(M28=2,L28,(IF(M29=2,L29,(IF(M30=2,L30,(IF(M31=2,L31,2.9)))))))</f>
        <v>Angela Ball</v>
      </c>
      <c r="R21" s="69">
        <v>1</v>
      </c>
      <c r="S21" s="69">
        <v>10.67</v>
      </c>
      <c r="T21" s="67"/>
      <c r="U21" s="88" t="s">
        <v>147</v>
      </c>
      <c r="V21" s="61" t="str">
        <f>Q28</f>
        <v>Holly Williams</v>
      </c>
      <c r="W21" s="69">
        <v>1</v>
      </c>
      <c r="X21" s="69">
        <v>13.33</v>
      </c>
      <c r="Y21" s="78"/>
      <c r="Z21" s="67" t="s">
        <v>83</v>
      </c>
      <c r="AA21" s="98" t="s">
        <v>53</v>
      </c>
      <c r="AB21" s="67">
        <v>14</v>
      </c>
      <c r="AC21" s="67"/>
      <c r="AD21" s="67"/>
      <c r="AE21" s="67"/>
      <c r="AF21" s="67"/>
      <c r="AG21" s="67"/>
      <c r="AH21" s="67"/>
      <c r="AI21" s="67"/>
    </row>
    <row r="22" spans="1:35" ht="15">
      <c r="A22" s="2">
        <v>16</v>
      </c>
      <c r="B22" s="59" t="s">
        <v>451</v>
      </c>
      <c r="C22" s="60"/>
      <c r="E22" s="88" t="s">
        <v>148</v>
      </c>
      <c r="F22" s="74">
        <v>21</v>
      </c>
      <c r="G22" s="61" t="str">
        <f>B27</f>
        <v>Ariana Shewry</v>
      </c>
      <c r="H22" s="69">
        <v>4</v>
      </c>
      <c r="I22" s="69">
        <v>9.83</v>
      </c>
      <c r="J22" s="67"/>
      <c r="K22" s="88" t="s">
        <v>146</v>
      </c>
      <c r="L22" s="61" t="str">
        <f>IF(H25=1,G25,(IF(H26=1,G26,(IF(H27=1,G27,(IF(H28=1,G28,1.4)))))))</f>
        <v>Carly Shanahan</v>
      </c>
      <c r="M22" s="125">
        <v>1</v>
      </c>
      <c r="N22" s="69">
        <v>10.6</v>
      </c>
      <c r="O22" s="67"/>
      <c r="P22" s="78"/>
      <c r="Q22" s="107"/>
      <c r="R22" s="78"/>
      <c r="S22" s="78"/>
      <c r="T22" s="67"/>
      <c r="U22" s="67"/>
      <c r="V22" s="67"/>
      <c r="W22" s="67"/>
      <c r="X22" s="67"/>
      <c r="Y22" s="67"/>
      <c r="Z22" s="88" t="s">
        <v>146</v>
      </c>
      <c r="AA22" s="146" t="str">
        <f>V21</f>
        <v>Holly Williams</v>
      </c>
      <c r="AB22" s="70">
        <v>1</v>
      </c>
      <c r="AC22" s="69">
        <v>14.4</v>
      </c>
      <c r="AD22" s="67"/>
      <c r="AE22" s="67"/>
      <c r="AF22" s="67"/>
      <c r="AG22" s="67"/>
      <c r="AH22" s="67"/>
      <c r="AI22" s="67"/>
    </row>
    <row r="23" spans="1:35" ht="15.75" thickBot="1">
      <c r="A23" s="2">
        <v>17</v>
      </c>
      <c r="B23" s="59" t="s">
        <v>452</v>
      </c>
      <c r="C23" s="60"/>
      <c r="E23" s="78"/>
      <c r="F23" s="78"/>
      <c r="G23" s="107"/>
      <c r="H23" s="78"/>
      <c r="I23" s="78"/>
      <c r="J23" s="67"/>
      <c r="K23" s="88" t="s">
        <v>147</v>
      </c>
      <c r="L23" s="61" t="str">
        <f>IF(H19=1,G19,(IF(H20=1,G20,(IF(H21=1,G21,(IF(H22=1,G22,1.3)))))))</f>
        <v>Coral Durant</v>
      </c>
      <c r="M23" s="70">
        <v>4</v>
      </c>
      <c r="N23" s="69">
        <v>6.5</v>
      </c>
      <c r="O23" s="67"/>
      <c r="P23" s="78"/>
      <c r="Q23" s="67"/>
      <c r="R23" s="78"/>
      <c r="S23" s="78"/>
      <c r="T23" s="67"/>
      <c r="U23" s="67"/>
      <c r="V23" s="67"/>
      <c r="W23" s="67"/>
      <c r="X23" s="67"/>
      <c r="Y23" s="67"/>
      <c r="Z23" s="88" t="s">
        <v>147</v>
      </c>
      <c r="AA23" s="147" t="str">
        <f>V26</f>
        <v>Molly Picklum</v>
      </c>
      <c r="AB23" s="70">
        <v>2</v>
      </c>
      <c r="AC23" s="69">
        <v>12.33</v>
      </c>
      <c r="AD23" s="67"/>
      <c r="AE23" s="67"/>
      <c r="AF23" s="67"/>
      <c r="AG23" s="67"/>
      <c r="AH23" s="67"/>
      <c r="AI23" s="67"/>
    </row>
    <row r="24" spans="1:35" ht="15">
      <c r="A24" s="2">
        <v>18</v>
      </c>
      <c r="B24" s="59" t="s">
        <v>453</v>
      </c>
      <c r="C24" s="60"/>
      <c r="E24" s="67"/>
      <c r="F24" s="67"/>
      <c r="G24" s="98" t="s">
        <v>79</v>
      </c>
      <c r="H24" s="67">
        <v>4</v>
      </c>
      <c r="I24" s="67"/>
      <c r="J24" s="67"/>
      <c r="K24" s="88" t="s">
        <v>21</v>
      </c>
      <c r="L24" s="61" t="str">
        <f>IF(H19=2,G19,(IF(H20=2,G20,(IF(H21=2,G21,(IF(H22=2,G22,2.3)))))))</f>
        <v>Summa Longbottom</v>
      </c>
      <c r="M24" s="73">
        <v>3</v>
      </c>
      <c r="N24" s="69">
        <v>8.4700000000000006</v>
      </c>
      <c r="O24" s="67"/>
      <c r="P24" s="78"/>
      <c r="Q24" s="67"/>
      <c r="R24" s="78"/>
      <c r="S24" s="78"/>
      <c r="T24" s="67"/>
      <c r="U24" s="67" t="s">
        <v>83</v>
      </c>
      <c r="V24" s="98" t="s">
        <v>68</v>
      </c>
      <c r="W24" s="67">
        <v>13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</row>
    <row r="25" spans="1:35" ht="15">
      <c r="A25" s="2">
        <v>19</v>
      </c>
      <c r="B25" s="59" t="s">
        <v>454</v>
      </c>
      <c r="C25" s="60"/>
      <c r="E25" s="88" t="s">
        <v>146</v>
      </c>
      <c r="F25" s="79">
        <v>3</v>
      </c>
      <c r="G25" s="61" t="str">
        <f>B9</f>
        <v>Carly Shanahan</v>
      </c>
      <c r="H25" s="69">
        <v>1</v>
      </c>
      <c r="I25" s="69">
        <v>10.43</v>
      </c>
      <c r="J25" s="67"/>
      <c r="K25" s="88" t="s">
        <v>148</v>
      </c>
      <c r="L25" s="61" t="str">
        <f>IF(H25=2,G25,(IF(H26=2,G26,(IF(H27=2,G27,(IF(H28=2,G28,2.4)))))))</f>
        <v>Charli Hurst</v>
      </c>
      <c r="M25" s="70">
        <v>2</v>
      </c>
      <c r="N25" s="69">
        <v>9.6999999999999993</v>
      </c>
      <c r="O25" s="67"/>
      <c r="P25" s="67" t="s">
        <v>64</v>
      </c>
      <c r="Q25" s="98" t="s">
        <v>68</v>
      </c>
      <c r="R25" s="67">
        <v>11</v>
      </c>
      <c r="S25" s="67"/>
      <c r="T25" s="67"/>
      <c r="U25" s="88" t="s">
        <v>146</v>
      </c>
      <c r="V25" s="61" t="str">
        <f>Q27</f>
        <v>Carly Shanahan</v>
      </c>
      <c r="W25" s="69">
        <v>2</v>
      </c>
      <c r="X25" s="69">
        <v>8.5399999999999991</v>
      </c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</row>
    <row r="26" spans="1:35" ht="15">
      <c r="A26" s="2">
        <v>20</v>
      </c>
      <c r="B26" s="59" t="s">
        <v>455</v>
      </c>
      <c r="C26" s="60"/>
      <c r="E26" s="88" t="s">
        <v>147</v>
      </c>
      <c r="F26" s="69">
        <v>10</v>
      </c>
      <c r="G26" s="61" t="str">
        <f>B16</f>
        <v>Charli Hurst</v>
      </c>
      <c r="H26" s="69">
        <v>2</v>
      </c>
      <c r="I26" s="69">
        <v>8.3699999999999992</v>
      </c>
      <c r="J26" s="67"/>
      <c r="K26" s="78"/>
      <c r="L26" s="78"/>
      <c r="M26" s="78"/>
      <c r="N26" s="78"/>
      <c r="O26" s="67"/>
      <c r="P26" s="88" t="s">
        <v>146</v>
      </c>
      <c r="Q26" s="61" t="str">
        <f>IF(M16=2,L16,(IF(M17=2,L17,(IF(M18=2,L18,(IF(M19=2,L19,2.7)))))))</f>
        <v>Arabella Wilson</v>
      </c>
      <c r="R26" s="69">
        <v>3</v>
      </c>
      <c r="S26" s="69">
        <v>4.2699999999999996</v>
      </c>
      <c r="T26" s="67"/>
      <c r="U26" s="88" t="s">
        <v>147</v>
      </c>
      <c r="V26" s="61" t="str">
        <f>Q19</f>
        <v>Molly Picklum</v>
      </c>
      <c r="W26" s="69">
        <v>1</v>
      </c>
      <c r="X26" s="69">
        <v>16.829999999999998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1:35" ht="15">
      <c r="A27" s="2">
        <v>21</v>
      </c>
      <c r="B27" s="59" t="s">
        <v>456</v>
      </c>
      <c r="C27" s="60"/>
      <c r="E27" s="88" t="s">
        <v>21</v>
      </c>
      <c r="F27" s="69">
        <v>15</v>
      </c>
      <c r="G27" s="61" t="str">
        <f>B21</f>
        <v>Jasmine Kama</v>
      </c>
      <c r="H27" s="69">
        <v>3</v>
      </c>
      <c r="I27" s="69">
        <v>7</v>
      </c>
      <c r="J27" s="67"/>
      <c r="K27" s="67" t="s">
        <v>81</v>
      </c>
      <c r="L27" s="98" t="s">
        <v>67</v>
      </c>
      <c r="M27" s="67">
        <v>9</v>
      </c>
      <c r="N27" s="67"/>
      <c r="O27" s="67"/>
      <c r="P27" s="88" t="s">
        <v>147</v>
      </c>
      <c r="Q27" s="61" t="str">
        <f>IF(M22=1,L22,(IF(M23=1,L23,(IF(M24=1,L24,(IF(M25=1,L25,1.8)))))))</f>
        <v>Carly Shanahan</v>
      </c>
      <c r="R27" s="69">
        <v>1</v>
      </c>
      <c r="S27" s="69">
        <v>9.4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</row>
    <row r="28" spans="1:35" ht="15">
      <c r="A28" s="2">
        <v>22</v>
      </c>
      <c r="B28" s="59" t="s">
        <v>457</v>
      </c>
      <c r="C28" s="60"/>
      <c r="E28" s="88" t="s">
        <v>148</v>
      </c>
      <c r="F28" s="74">
        <v>22</v>
      </c>
      <c r="G28" s="61" t="str">
        <f>B28</f>
        <v>Abby Gain</v>
      </c>
      <c r="H28" s="69">
        <v>4</v>
      </c>
      <c r="I28" s="69">
        <v>4.74</v>
      </c>
      <c r="J28" s="67"/>
      <c r="K28" s="88" t="s">
        <v>146</v>
      </c>
      <c r="L28" s="61" t="str">
        <f>IF(H37=2,G37,(IF(H38=2,G38,(IF(H39=2,G39,(IF(H40=2,G40,2.6)))))))</f>
        <v>Ellia Smith</v>
      </c>
      <c r="M28" s="79">
        <v>3</v>
      </c>
      <c r="N28" s="69">
        <v>10</v>
      </c>
      <c r="O28" s="67"/>
      <c r="P28" s="88" t="s">
        <v>21</v>
      </c>
      <c r="Q28" s="61" t="str">
        <f>IF(M28=1,L28,(IF(M29=1,L29,(IF(M30=1,L30,(IF(M31=1,L31,1.9)))))))</f>
        <v>Holly Williams</v>
      </c>
      <c r="R28" s="69">
        <v>2</v>
      </c>
      <c r="S28" s="69">
        <v>7.6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15">
      <c r="A29" s="2">
        <v>23</v>
      </c>
      <c r="B29" s="59" t="s">
        <v>458</v>
      </c>
      <c r="C29" s="60"/>
      <c r="E29" s="67"/>
      <c r="F29" s="67"/>
      <c r="G29" s="98"/>
      <c r="H29" s="67"/>
      <c r="I29" s="67"/>
      <c r="J29" s="67"/>
      <c r="K29" s="88" t="s">
        <v>147</v>
      </c>
      <c r="L29" s="61" t="str">
        <f>IF(H31=2,G31,(IF(H32=2,G32,(IF(H33=2,G33,(IF(H34=2,G34,2.5)))))))</f>
        <v>Angela Ball</v>
      </c>
      <c r="M29" s="69">
        <v>2</v>
      </c>
      <c r="N29" s="69">
        <v>10.34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 ht="15">
      <c r="A30" s="2">
        <v>24</v>
      </c>
      <c r="B30" s="59" t="s">
        <v>459</v>
      </c>
      <c r="C30" s="60"/>
      <c r="E30" s="67"/>
      <c r="F30" s="67"/>
      <c r="G30" s="98" t="s">
        <v>84</v>
      </c>
      <c r="H30" s="67">
        <v>5</v>
      </c>
      <c r="I30" s="67"/>
      <c r="J30" s="67"/>
      <c r="K30" s="88" t="s">
        <v>21</v>
      </c>
      <c r="L30" s="61" t="str">
        <f>IF(H31=1,G31,(IF(H32=1,G32,(IF(H33=1,G33,(IF(H34=1,G34,1.5)))))))</f>
        <v>Sage Goldsbury</v>
      </c>
      <c r="M30" s="69">
        <v>4</v>
      </c>
      <c r="N30" s="69">
        <v>8.57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</row>
    <row r="31" spans="1:35" ht="15">
      <c r="B31" s="60"/>
      <c r="C31" s="60"/>
      <c r="E31" s="88" t="s">
        <v>146</v>
      </c>
      <c r="F31" s="79">
        <v>5</v>
      </c>
      <c r="G31" s="61" t="str">
        <f>B11</f>
        <v>Sage Goldsbury</v>
      </c>
      <c r="H31" s="69">
        <v>1</v>
      </c>
      <c r="I31" s="69">
        <v>11.83</v>
      </c>
      <c r="J31" s="67"/>
      <c r="K31" s="88" t="s">
        <v>148</v>
      </c>
      <c r="L31" s="61" t="str">
        <f>IF(H37=1,G37,(IF(H38=1,G38,(IF(H39=1,G39,(IF(H40=1,G40,1.6)))))))</f>
        <v>Holly Williams</v>
      </c>
      <c r="M31" s="74">
        <v>1</v>
      </c>
      <c r="N31" s="69">
        <v>12.74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</row>
    <row r="32" spans="1:35" ht="15">
      <c r="B32" s="60"/>
      <c r="C32" s="60"/>
      <c r="E32" s="88" t="s">
        <v>147</v>
      </c>
      <c r="F32" s="69">
        <v>8</v>
      </c>
      <c r="G32" s="61" t="str">
        <f>B14</f>
        <v>Angela Ball</v>
      </c>
      <c r="H32" s="69">
        <v>2</v>
      </c>
      <c r="I32" s="69">
        <v>8.07</v>
      </c>
      <c r="J32" s="67"/>
      <c r="K32" s="67"/>
      <c r="L32" s="67"/>
      <c r="M32" s="67"/>
      <c r="N32" s="67"/>
      <c r="O32" s="67"/>
      <c r="P32" s="78"/>
      <c r="Q32" s="78"/>
      <c r="R32" s="78"/>
      <c r="S32" s="78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</row>
    <row r="33" spans="2:35" ht="15">
      <c r="B33" s="60"/>
      <c r="C33" s="60"/>
      <c r="E33" s="88" t="s">
        <v>21</v>
      </c>
      <c r="F33" s="69">
        <v>17</v>
      </c>
      <c r="G33" s="61" t="s">
        <v>465</v>
      </c>
      <c r="H33" s="69">
        <v>3</v>
      </c>
      <c r="I33" s="69">
        <v>6.9</v>
      </c>
      <c r="J33" s="67"/>
      <c r="K33" s="67"/>
      <c r="L33" s="67"/>
      <c r="M33" s="67"/>
      <c r="N33" s="67"/>
      <c r="O33" s="67"/>
      <c r="P33" s="78"/>
      <c r="Q33" s="78"/>
      <c r="R33" s="78"/>
      <c r="S33" s="78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2:35" ht="15">
      <c r="B34" s="60"/>
      <c r="C34" s="60"/>
      <c r="E34" s="88" t="s">
        <v>148</v>
      </c>
      <c r="F34" s="74">
        <v>20</v>
      </c>
      <c r="G34" s="61" t="str">
        <f>B26</f>
        <v>Estella Pirie</v>
      </c>
      <c r="H34" s="172">
        <v>4</v>
      </c>
      <c r="I34" s="69">
        <v>5.93</v>
      </c>
      <c r="J34" s="67"/>
      <c r="K34" s="67"/>
      <c r="L34" s="67"/>
      <c r="M34" s="67"/>
      <c r="N34" s="67"/>
      <c r="O34" s="67"/>
      <c r="P34" s="78"/>
      <c r="Q34" s="78"/>
      <c r="R34" s="78"/>
      <c r="S34" s="78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2:35" ht="15">
      <c r="B35" s="60"/>
      <c r="C35" s="60"/>
      <c r="E35" s="78"/>
      <c r="F35" s="78"/>
      <c r="G35" s="107"/>
      <c r="H35" s="78"/>
      <c r="I35" s="78"/>
      <c r="J35" s="67"/>
      <c r="K35" s="67"/>
      <c r="L35" s="67"/>
      <c r="M35" s="67"/>
      <c r="N35" s="67"/>
      <c r="O35" s="67"/>
      <c r="P35" s="78"/>
      <c r="Q35" s="78"/>
      <c r="R35" s="78"/>
      <c r="S35" s="78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</row>
    <row r="36" spans="2:35" ht="15">
      <c r="B36" s="60"/>
      <c r="C36" s="60"/>
      <c r="E36" s="78"/>
      <c r="F36" s="67"/>
      <c r="G36" s="98" t="s">
        <v>85</v>
      </c>
      <c r="H36" s="67">
        <v>6</v>
      </c>
      <c r="I36" s="67"/>
      <c r="J36" s="67"/>
      <c r="K36" s="78"/>
      <c r="L36" s="78"/>
      <c r="M36" s="78"/>
      <c r="N36" s="78"/>
      <c r="O36" s="67"/>
      <c r="P36" s="78"/>
      <c r="Q36" s="78"/>
      <c r="R36" s="78"/>
      <c r="S36" s="78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2:35" ht="15">
      <c r="B37" s="60"/>
      <c r="C37" s="60"/>
      <c r="E37" s="88" t="s">
        <v>146</v>
      </c>
      <c r="F37" s="79">
        <v>2</v>
      </c>
      <c r="G37" s="61" t="str">
        <f>B8</f>
        <v>Holly Williams</v>
      </c>
      <c r="H37" s="69">
        <v>1</v>
      </c>
      <c r="I37" s="69">
        <v>14.34</v>
      </c>
      <c r="J37" s="67"/>
      <c r="K37" s="78"/>
      <c r="L37" s="78"/>
      <c r="M37" s="78"/>
      <c r="N37" s="78"/>
      <c r="O37" s="67"/>
      <c r="P37" s="78"/>
      <c r="Q37" s="78"/>
      <c r="R37" s="78"/>
      <c r="S37" s="78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</row>
    <row r="38" spans="2:35" ht="15">
      <c r="B38" s="60"/>
      <c r="C38" s="60"/>
      <c r="E38" s="88" t="s">
        <v>147</v>
      </c>
      <c r="F38" s="69">
        <v>11</v>
      </c>
      <c r="G38" s="61" t="str">
        <f>B17</f>
        <v>Isabella Caldow</v>
      </c>
      <c r="H38" s="69">
        <v>3</v>
      </c>
      <c r="I38" s="69">
        <v>7.03</v>
      </c>
      <c r="J38" s="67"/>
      <c r="K38" s="78"/>
      <c r="L38" s="78"/>
      <c r="M38" s="78"/>
      <c r="N38" s="78"/>
      <c r="O38" s="67"/>
      <c r="P38" s="78"/>
      <c r="Q38" s="78"/>
      <c r="R38" s="78"/>
      <c r="S38" s="78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</row>
    <row r="39" spans="2:35" ht="15">
      <c r="B39" s="60"/>
      <c r="C39" s="60"/>
      <c r="E39" s="88" t="s">
        <v>21</v>
      </c>
      <c r="F39" s="69">
        <v>14</v>
      </c>
      <c r="G39" s="61" t="str">
        <f>B20</f>
        <v>Ellia Smith</v>
      </c>
      <c r="H39" s="69">
        <v>2</v>
      </c>
      <c r="I39" s="69">
        <v>8.73</v>
      </c>
      <c r="J39" s="67"/>
      <c r="K39" s="78"/>
      <c r="L39" s="78"/>
      <c r="M39" s="78"/>
      <c r="N39" s="78"/>
      <c r="O39" s="67"/>
      <c r="P39" s="78"/>
      <c r="Q39" s="78"/>
      <c r="R39" s="78"/>
      <c r="S39" s="78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</row>
    <row r="40" spans="2:35" ht="15">
      <c r="B40" s="60"/>
      <c r="C40" s="60"/>
      <c r="E40" s="88" t="s">
        <v>148</v>
      </c>
      <c r="F40" s="74">
        <v>23</v>
      </c>
      <c r="G40" s="61" t="str">
        <f>B29</f>
        <v>Zoe Prelc</v>
      </c>
      <c r="H40" s="69">
        <v>4</v>
      </c>
      <c r="I40" s="69">
        <v>4.47</v>
      </c>
      <c r="J40" s="67"/>
      <c r="K40" s="78"/>
      <c r="L40" s="78"/>
      <c r="M40" s="78"/>
      <c r="N40" s="78"/>
      <c r="O40" s="67"/>
      <c r="P40" s="78"/>
      <c r="Q40" s="78"/>
      <c r="R40" s="78"/>
      <c r="S40" s="78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</row>
    <row r="41" spans="2:35" ht="15">
      <c r="B41" s="60"/>
      <c r="C41" s="60"/>
      <c r="E41" s="78"/>
      <c r="F41" s="78"/>
      <c r="G41" s="78"/>
      <c r="H41" s="78"/>
      <c r="I41" s="78"/>
      <c r="J41" s="67"/>
      <c r="K41" s="78"/>
      <c r="L41" s="78"/>
      <c r="M41" s="78"/>
      <c r="N41" s="78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2" spans="2:35" ht="15">
      <c r="B42" s="60"/>
      <c r="C42" s="60"/>
      <c r="E42" s="78"/>
      <c r="F42" s="78"/>
      <c r="G42" s="78"/>
      <c r="H42" s="78"/>
      <c r="I42" s="78"/>
      <c r="J42" s="67"/>
      <c r="K42" s="78"/>
      <c r="L42" s="78"/>
      <c r="M42" s="78"/>
      <c r="N42" s="78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</row>
    <row r="43" spans="2:35" ht="15">
      <c r="B43" s="60"/>
      <c r="C43" s="60"/>
      <c r="E43" s="67"/>
      <c r="F43" s="67"/>
      <c r="G43" s="67"/>
      <c r="H43" s="67"/>
      <c r="I43" s="67"/>
      <c r="J43" s="67"/>
      <c r="K43" s="78"/>
      <c r="L43" s="78"/>
      <c r="M43" s="78"/>
      <c r="N43" s="78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</row>
    <row r="44" spans="2:35" ht="15">
      <c r="B44" s="60"/>
      <c r="C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</row>
    <row r="45" spans="2:35" ht="15">
      <c r="B45" s="60"/>
      <c r="C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</row>
    <row r="46" spans="2:35" ht="15">
      <c r="B46" s="60"/>
      <c r="C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</row>
    <row r="47" spans="2:35" ht="15">
      <c r="B47" s="60"/>
      <c r="C47" s="60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</row>
    <row r="48" spans="2:35" ht="15">
      <c r="B48" s="60"/>
      <c r="C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</row>
    <row r="49" spans="2:35" ht="15">
      <c r="B49" s="60"/>
      <c r="C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</row>
    <row r="50" spans="2:35" ht="15">
      <c r="B50" s="60"/>
      <c r="C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</row>
    <row r="51" spans="2:35" ht="15">
      <c r="B51" s="60"/>
      <c r="C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</row>
    <row r="52" spans="2:35" ht="15">
      <c r="B52" s="60"/>
      <c r="C52" s="60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2:35" ht="15">
      <c r="B53" s="60"/>
      <c r="C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2:35" ht="15">
      <c r="B54" s="60"/>
      <c r="C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2:35" ht="15">
      <c r="B55" s="60"/>
      <c r="C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2:35" ht="15">
      <c r="B56" s="60"/>
      <c r="C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</row>
    <row r="57" spans="2:35" ht="15">
      <c r="B57" s="60"/>
      <c r="C57" s="60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2:35" ht="15">
      <c r="B58" s="60"/>
      <c r="C58" s="60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2:35" ht="15">
      <c r="B59" s="60"/>
      <c r="C59" s="60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2:35" ht="15">
      <c r="B60" s="60"/>
      <c r="C60" s="60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</row>
    <row r="61" spans="2:35" ht="15">
      <c r="B61" s="60"/>
      <c r="C61" s="60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</row>
    <row r="62" spans="2:35" ht="15">
      <c r="B62" s="60"/>
      <c r="C62" s="60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</row>
    <row r="63" spans="2:35" ht="15">
      <c r="B63" s="60"/>
      <c r="C63" s="60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</row>
    <row r="64" spans="2:35" ht="15">
      <c r="B64" s="60"/>
      <c r="C64" s="60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</row>
    <row r="65" spans="2:35" ht="15">
      <c r="B65" s="60"/>
      <c r="C65" s="60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5">
      <c r="B66" s="60"/>
      <c r="C66" s="60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15">
      <c r="B67" s="60"/>
      <c r="C67" s="60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</row>
    <row r="68" spans="2:35" ht="15">
      <c r="B68" s="60"/>
      <c r="C68" s="60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2:35" ht="15">
      <c r="B69" s="60"/>
      <c r="C69" s="60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2:35" ht="15">
      <c r="B70" s="60"/>
      <c r="C70" s="60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2:35" ht="15">
      <c r="B71" s="60"/>
      <c r="C71" s="60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2:35" ht="15">
      <c r="B72" s="60"/>
      <c r="C72" s="60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2:35" ht="15">
      <c r="B73" s="60"/>
      <c r="C73" s="60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2:35" ht="15">
      <c r="B74" s="60"/>
      <c r="C74" s="60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2:35" ht="15">
      <c r="B75" s="60"/>
      <c r="C75" s="60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2:35" ht="15">
      <c r="B76" s="60"/>
      <c r="C76" s="60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2:35" ht="15">
      <c r="B77" s="60"/>
      <c r="C77" s="60"/>
    </row>
    <row r="78" spans="2:35" ht="15">
      <c r="B78" s="60"/>
      <c r="C78" s="60"/>
    </row>
    <row r="79" spans="2:35" ht="15">
      <c r="B79" s="60"/>
      <c r="C79" s="60"/>
    </row>
    <row r="80" spans="2:35" ht="15">
      <c r="B80" s="60"/>
      <c r="C80" s="60"/>
    </row>
    <row r="81" spans="2:3" ht="15">
      <c r="B81" s="60"/>
      <c r="C81" s="60"/>
    </row>
    <row r="82" spans="2:3" ht="15">
      <c r="B82" s="60"/>
      <c r="C82" s="60"/>
    </row>
    <row r="83" spans="2:3" ht="15">
      <c r="B83" s="60"/>
      <c r="C83" s="60"/>
    </row>
    <row r="84" spans="2:3" ht="15">
      <c r="B84" s="60"/>
      <c r="C84" s="60"/>
    </row>
    <row r="85" spans="2:3" ht="15">
      <c r="B85" s="60"/>
      <c r="C85" s="60"/>
    </row>
    <row r="86" spans="2:3" ht="15">
      <c r="B86" s="60"/>
      <c r="C86" s="60"/>
    </row>
    <row r="87" spans="2:3" ht="15">
      <c r="B87" s="60"/>
      <c r="C87" s="60"/>
    </row>
    <row r="88" spans="2:3" ht="15">
      <c r="B88" s="60"/>
      <c r="C88" s="60"/>
    </row>
    <row r="89" spans="2:3" ht="15">
      <c r="B89" s="60"/>
      <c r="C89" s="60"/>
    </row>
    <row r="90" spans="2:3" ht="15">
      <c r="B90" s="60"/>
      <c r="C90" s="60"/>
    </row>
    <row r="91" spans="2:3" ht="15">
      <c r="B91" s="60"/>
      <c r="C91" s="60"/>
    </row>
    <row r="92" spans="2:3" ht="15">
      <c r="B92" s="60"/>
      <c r="C92" s="60"/>
    </row>
    <row r="93" spans="2:3" ht="15">
      <c r="B93" s="60"/>
      <c r="C93" s="60"/>
    </row>
    <row r="94" spans="2:3" ht="15">
      <c r="B94" s="60"/>
      <c r="C94" s="60"/>
    </row>
    <row r="95" spans="2:3" ht="15">
      <c r="B95" s="60"/>
      <c r="C95" s="60"/>
    </row>
    <row r="96" spans="2:3" ht="15">
      <c r="B96" s="60"/>
      <c r="C96" s="60"/>
    </row>
    <row r="97" spans="2:3" ht="15">
      <c r="B97" s="60"/>
      <c r="C97" s="60"/>
    </row>
    <row r="98" spans="2:3" ht="15">
      <c r="B98" s="60"/>
      <c r="C98" s="60"/>
    </row>
    <row r="99" spans="2:3" ht="15">
      <c r="B99" s="60"/>
      <c r="C99" s="60"/>
    </row>
    <row r="100" spans="2:3" ht="15">
      <c r="B100" s="60"/>
      <c r="C100" s="60"/>
    </row>
    <row r="101" spans="2:3" ht="15">
      <c r="B101" s="60"/>
      <c r="C101" s="60"/>
    </row>
    <row r="102" spans="2:3" ht="15">
      <c r="B102" s="60"/>
      <c r="C102" s="60"/>
    </row>
    <row r="103" spans="2:3" ht="15">
      <c r="B103" s="60"/>
      <c r="C103" s="60"/>
    </row>
    <row r="104" spans="2:3" ht="15">
      <c r="B104" s="60"/>
      <c r="C104" s="60"/>
    </row>
    <row r="105" spans="2:3" ht="15">
      <c r="B105" s="60"/>
      <c r="C105" s="60"/>
    </row>
    <row r="106" spans="2:3" ht="15">
      <c r="B106" s="60"/>
      <c r="C106" s="60"/>
    </row>
    <row r="107" spans="2:3" ht="15">
      <c r="B107" s="60"/>
      <c r="C107" s="60"/>
    </row>
    <row r="108" spans="2:3" ht="15">
      <c r="B108" s="59"/>
      <c r="C108" s="59"/>
    </row>
  </sheetData>
  <sheetProtection password="EDAE" sheet="1" objects="1" scenarios="1"/>
  <pageMargins left="0.75" right="0.75" top="1" bottom="1" header="0.5" footer="0.5"/>
  <pageSetup paperSize="9" scale="54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8"/>
  <sheetViews>
    <sheetView topLeftCell="E62" workbookViewId="0">
      <selection activeCell="I86" sqref="I86"/>
    </sheetView>
  </sheetViews>
  <sheetFormatPr defaultColWidth="11.42578125" defaultRowHeight="12.75"/>
  <cols>
    <col min="1" max="1" width="4.42578125" hidden="1" customWidth="1"/>
    <col min="2" max="2" width="28.7109375" hidden="1" customWidth="1"/>
    <col min="3" max="3" width="5.85546875" hidden="1" customWidth="1"/>
    <col min="4" max="4" width="8.42578125" customWidth="1"/>
    <col min="5" max="5" width="6.85546875" customWidth="1"/>
    <col min="6" max="6" width="3.140625" hidden="1" customWidth="1"/>
    <col min="7" max="7" width="19.140625" customWidth="1"/>
    <col min="8" max="8" width="3.140625" customWidth="1"/>
    <col min="9" max="9" width="6" bestFit="1" customWidth="1"/>
    <col min="11" max="11" width="6.28515625" customWidth="1"/>
    <col min="12" max="12" width="22.28515625" customWidth="1"/>
    <col min="13" max="13" width="3.85546875" customWidth="1"/>
    <col min="14" max="14" width="6" bestFit="1" customWidth="1"/>
    <col min="16" max="16" width="6.140625" customWidth="1"/>
    <col min="17" max="17" width="22.42578125" customWidth="1"/>
    <col min="18" max="18" width="3.42578125" customWidth="1"/>
    <col min="19" max="19" width="5.85546875" customWidth="1"/>
    <col min="21" max="21" width="6.140625" bestFit="1" customWidth="1"/>
    <col min="22" max="22" width="21.7109375" customWidth="1"/>
    <col min="23" max="23" width="3.42578125" customWidth="1"/>
    <col min="24" max="24" width="5" bestFit="1" customWidth="1"/>
    <col min="25" max="25" width="4.42578125" bestFit="1" customWidth="1"/>
    <col min="26" max="26" width="17.7109375" bestFit="1" customWidth="1"/>
    <col min="27" max="27" width="3" customWidth="1"/>
    <col min="29" max="29" width="4.42578125" bestFit="1" customWidth="1"/>
    <col min="30" max="30" width="16" customWidth="1"/>
    <col min="31" max="31" width="3.140625" bestFit="1" customWidth="1"/>
  </cols>
  <sheetData>
    <row r="1" spans="1:24" ht="15.75">
      <c r="B1" s="12" t="s">
        <v>39</v>
      </c>
      <c r="E1" s="22" t="s">
        <v>55</v>
      </c>
    </row>
    <row r="2" spans="1:24" ht="15.75">
      <c r="B2" s="12" t="s">
        <v>40</v>
      </c>
      <c r="E2" s="22" t="s">
        <v>208</v>
      </c>
    </row>
    <row r="3" spans="1:24" ht="15.75">
      <c r="B3" s="12" t="s">
        <v>41</v>
      </c>
      <c r="E3" s="22"/>
    </row>
    <row r="4" spans="1:24">
      <c r="B4" s="12" t="s">
        <v>42</v>
      </c>
      <c r="E4" s="67"/>
      <c r="F4" s="68"/>
      <c r="G4" s="77" t="s">
        <v>54</v>
      </c>
      <c r="H4" s="67">
        <v>1</v>
      </c>
      <c r="I4" s="67"/>
      <c r="J4" s="67"/>
      <c r="K4" s="68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4">
      <c r="B5" s="12" t="s">
        <v>43</v>
      </c>
      <c r="E5" s="88" t="s">
        <v>146</v>
      </c>
      <c r="F5" s="69">
        <v>1</v>
      </c>
      <c r="G5" s="61" t="str">
        <f>B10</f>
        <v>Touma Cameron</v>
      </c>
      <c r="H5" s="70">
        <v>1</v>
      </c>
      <c r="I5" s="69">
        <v>12.17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4">
      <c r="B6" s="19" t="s">
        <v>44</v>
      </c>
      <c r="C6" s="19" t="s">
        <v>52</v>
      </c>
      <c r="E6" s="88" t="s">
        <v>147</v>
      </c>
      <c r="F6" s="71">
        <v>17</v>
      </c>
      <c r="G6" s="72" t="str">
        <f>B26</f>
        <v>Riley Munro</v>
      </c>
      <c r="H6" s="73">
        <v>2</v>
      </c>
      <c r="I6" s="69">
        <v>10.73</v>
      </c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4">
      <c r="A7" t="s">
        <v>45</v>
      </c>
      <c r="B7" s="12" t="s">
        <v>46</v>
      </c>
      <c r="C7" s="12" t="s">
        <v>21</v>
      </c>
      <c r="E7" s="88" t="s">
        <v>21</v>
      </c>
      <c r="F7" s="69">
        <v>47</v>
      </c>
      <c r="G7" s="61" t="str">
        <f>B56</f>
        <v>Kaiden Smales</v>
      </c>
      <c r="H7" s="70">
        <v>3</v>
      </c>
      <c r="I7" s="69">
        <v>9.1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4">
      <c r="A8" t="s">
        <v>47</v>
      </c>
      <c r="B8" s="12" t="s">
        <v>48</v>
      </c>
      <c r="C8" s="12" t="s">
        <v>49</v>
      </c>
      <c r="E8" s="88" t="s">
        <v>148</v>
      </c>
      <c r="F8" s="74">
        <v>64</v>
      </c>
      <c r="G8" s="75" t="str">
        <f>B73</f>
        <v>Oden Wauchope</v>
      </c>
      <c r="H8" s="76">
        <v>4</v>
      </c>
      <c r="I8" s="69">
        <v>5.7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4">
      <c r="A9" t="s">
        <v>50</v>
      </c>
      <c r="B9" s="12" t="s">
        <v>51</v>
      </c>
      <c r="E9" s="67"/>
      <c r="F9" s="67"/>
      <c r="G9" s="77" t="s">
        <v>56</v>
      </c>
      <c r="H9" s="67">
        <v>2</v>
      </c>
      <c r="I9" s="67"/>
      <c r="J9" s="78"/>
      <c r="K9" s="67"/>
      <c r="L9" s="78"/>
      <c r="M9" s="78"/>
      <c r="N9" s="78"/>
      <c r="O9" s="78"/>
      <c r="P9" s="67"/>
      <c r="Q9" s="78"/>
      <c r="R9" s="78"/>
      <c r="S9" s="78"/>
      <c r="T9" s="78"/>
      <c r="U9" s="67"/>
      <c r="V9" s="78"/>
      <c r="W9" s="78"/>
      <c r="X9" s="13"/>
    </row>
    <row r="10" spans="1:24" ht="15">
      <c r="A10" s="2">
        <v>1</v>
      </c>
      <c r="B10" s="59" t="s">
        <v>313</v>
      </c>
      <c r="E10" s="89" t="s">
        <v>146</v>
      </c>
      <c r="F10" s="69">
        <v>13</v>
      </c>
      <c r="G10" s="61" t="str">
        <f>B22</f>
        <v>Matt Boyle</v>
      </c>
      <c r="H10" s="79">
        <v>1</v>
      </c>
      <c r="I10" s="69">
        <v>14.17</v>
      </c>
      <c r="J10" s="78"/>
      <c r="K10" s="67"/>
      <c r="L10" s="78"/>
      <c r="M10" s="78"/>
      <c r="N10" s="78"/>
      <c r="O10" s="78"/>
      <c r="P10" s="67"/>
      <c r="Q10" s="78"/>
      <c r="R10" s="78"/>
      <c r="S10" s="78"/>
      <c r="T10" s="78"/>
      <c r="U10" s="67"/>
      <c r="V10" s="78"/>
      <c r="W10" s="78"/>
      <c r="X10" s="13"/>
    </row>
    <row r="11" spans="1:24" ht="15">
      <c r="A11" s="2">
        <v>2</v>
      </c>
      <c r="B11" s="59" t="s">
        <v>314</v>
      </c>
      <c r="E11" s="89" t="s">
        <v>147</v>
      </c>
      <c r="F11" s="69">
        <v>29</v>
      </c>
      <c r="G11" s="61" t="str">
        <f>B38</f>
        <v>Xavier Bryce</v>
      </c>
      <c r="H11" s="69">
        <v>2</v>
      </c>
      <c r="I11" s="69">
        <v>11.27</v>
      </c>
      <c r="J11" s="78"/>
      <c r="K11" s="67"/>
      <c r="L11" s="78"/>
      <c r="M11" s="78"/>
      <c r="N11" s="78"/>
      <c r="O11" s="78"/>
      <c r="P11" s="67"/>
      <c r="Q11" s="78"/>
      <c r="R11" s="78"/>
      <c r="S11" s="78"/>
      <c r="T11" s="78"/>
      <c r="U11" s="67"/>
      <c r="V11" s="78"/>
      <c r="W11" s="78"/>
      <c r="X11" s="13"/>
    </row>
    <row r="12" spans="1:24" ht="15">
      <c r="A12" s="2">
        <v>3</v>
      </c>
      <c r="B12" s="59" t="s">
        <v>315</v>
      </c>
      <c r="E12" s="89" t="s">
        <v>21</v>
      </c>
      <c r="F12" s="69">
        <v>35</v>
      </c>
      <c r="G12" s="61" t="str">
        <f>B44</f>
        <v>Ethan Dodson</v>
      </c>
      <c r="H12" s="69">
        <v>3</v>
      </c>
      <c r="I12" s="69">
        <v>7.87</v>
      </c>
      <c r="J12" s="78"/>
      <c r="K12" s="67"/>
      <c r="L12" s="78"/>
      <c r="M12" s="78"/>
      <c r="N12" s="78"/>
      <c r="O12" s="78"/>
      <c r="P12" s="67"/>
      <c r="Q12" s="78"/>
      <c r="R12" s="78"/>
      <c r="S12" s="78"/>
      <c r="T12" s="78"/>
      <c r="U12" s="67"/>
      <c r="V12" s="78"/>
      <c r="W12" s="78"/>
      <c r="X12" s="13"/>
    </row>
    <row r="13" spans="1:24" ht="15">
      <c r="A13" s="2">
        <v>4</v>
      </c>
      <c r="B13" s="59" t="s">
        <v>316</v>
      </c>
      <c r="E13" s="89" t="s">
        <v>148</v>
      </c>
      <c r="F13" s="69">
        <v>51</v>
      </c>
      <c r="G13" s="61" t="str">
        <f>B60</f>
        <v>Sam McDonald</v>
      </c>
      <c r="H13" s="74">
        <v>4</v>
      </c>
      <c r="I13" s="69">
        <v>7.73</v>
      </c>
      <c r="J13" s="78"/>
      <c r="K13" s="67"/>
      <c r="L13" s="78"/>
      <c r="M13" s="78"/>
      <c r="N13" s="78"/>
      <c r="O13" s="78"/>
      <c r="P13" s="67"/>
      <c r="Q13" s="78"/>
      <c r="R13" s="78"/>
      <c r="S13" s="78"/>
      <c r="T13" s="78"/>
      <c r="U13" s="67"/>
      <c r="V13" s="78"/>
      <c r="W13" s="78"/>
      <c r="X13" s="13"/>
    </row>
    <row r="14" spans="1:24" ht="15">
      <c r="A14" s="2">
        <v>5</v>
      </c>
      <c r="B14" s="59" t="s">
        <v>317</v>
      </c>
      <c r="E14" s="78"/>
      <c r="F14" s="67"/>
      <c r="G14" s="77" t="s">
        <v>57</v>
      </c>
      <c r="H14" s="67">
        <v>3</v>
      </c>
      <c r="I14" s="67"/>
      <c r="J14" s="67"/>
      <c r="K14" s="67"/>
      <c r="L14" s="78"/>
      <c r="M14" s="78"/>
      <c r="N14" s="78"/>
      <c r="O14" s="67"/>
      <c r="P14" s="78"/>
      <c r="Q14" s="78"/>
      <c r="R14" s="78"/>
      <c r="S14" s="78"/>
      <c r="T14" s="67"/>
      <c r="U14" s="78"/>
      <c r="V14" s="78"/>
      <c r="W14" s="78"/>
    </row>
    <row r="15" spans="1:24" ht="15">
      <c r="A15" s="2">
        <v>6</v>
      </c>
      <c r="B15" s="59" t="s">
        <v>318</v>
      </c>
      <c r="E15" s="89" t="s">
        <v>146</v>
      </c>
      <c r="F15" s="69">
        <v>11</v>
      </c>
      <c r="G15" s="61" t="str">
        <f>B20</f>
        <v>Dembe Ryan</v>
      </c>
      <c r="H15" s="79">
        <v>1</v>
      </c>
      <c r="I15" s="69">
        <v>9.23</v>
      </c>
      <c r="J15" s="67"/>
      <c r="K15" s="67"/>
      <c r="L15" s="78"/>
      <c r="M15" s="78"/>
      <c r="N15" s="78"/>
      <c r="O15" s="67"/>
      <c r="P15" s="78"/>
      <c r="Q15" s="78"/>
      <c r="R15" s="78"/>
      <c r="S15" s="78"/>
      <c r="T15" s="67"/>
      <c r="U15" s="78"/>
      <c r="V15" s="78"/>
      <c r="W15" s="78"/>
    </row>
    <row r="16" spans="1:24" ht="15">
      <c r="A16" s="2">
        <v>7</v>
      </c>
      <c r="B16" s="59" t="s">
        <v>319</v>
      </c>
      <c r="E16" s="89" t="s">
        <v>147</v>
      </c>
      <c r="F16" s="69">
        <v>27</v>
      </c>
      <c r="G16" s="61" t="str">
        <f>B36</f>
        <v>Finn Vette</v>
      </c>
      <c r="H16" s="69">
        <v>2</v>
      </c>
      <c r="I16" s="69">
        <v>8.73</v>
      </c>
      <c r="J16" s="67"/>
      <c r="K16" s="67"/>
      <c r="L16" s="78"/>
      <c r="M16" s="78"/>
      <c r="N16" s="78"/>
      <c r="O16" s="67"/>
      <c r="P16" s="78"/>
      <c r="Q16" s="78"/>
      <c r="R16" s="78"/>
      <c r="S16" s="78"/>
      <c r="T16" s="67"/>
      <c r="U16" s="78"/>
      <c r="V16" s="78"/>
      <c r="W16" s="78"/>
    </row>
    <row r="17" spans="1:23" ht="15">
      <c r="A17" s="2">
        <v>8</v>
      </c>
      <c r="B17" s="59" t="s">
        <v>320</v>
      </c>
      <c r="E17" s="89" t="s">
        <v>21</v>
      </c>
      <c r="F17" s="69">
        <v>37</v>
      </c>
      <c r="G17" s="61" t="str">
        <f>B46</f>
        <v>Noah Connelly</v>
      </c>
      <c r="H17" s="69">
        <v>4</v>
      </c>
      <c r="I17" s="69">
        <v>5.96</v>
      </c>
      <c r="J17" s="67"/>
      <c r="K17" s="67"/>
      <c r="L17" s="78"/>
      <c r="M17" s="78"/>
      <c r="N17" s="78"/>
      <c r="O17" s="67"/>
      <c r="P17" s="78"/>
      <c r="Q17" s="78"/>
      <c r="R17" s="78"/>
      <c r="S17" s="78"/>
      <c r="T17" s="67"/>
      <c r="U17" s="78"/>
      <c r="V17" s="78"/>
      <c r="W17" s="78"/>
    </row>
    <row r="18" spans="1:23" ht="15">
      <c r="A18" s="2">
        <v>9</v>
      </c>
      <c r="B18" s="59" t="s">
        <v>321</v>
      </c>
      <c r="E18" s="89" t="s">
        <v>148</v>
      </c>
      <c r="F18" s="69">
        <v>53</v>
      </c>
      <c r="G18" s="61" t="str">
        <f>B62</f>
        <v>Jack Mitchell</v>
      </c>
      <c r="H18" s="74">
        <v>3</v>
      </c>
      <c r="I18" s="69">
        <v>6.73</v>
      </c>
      <c r="J18" s="67"/>
      <c r="K18" s="67"/>
      <c r="L18" s="78"/>
      <c r="M18" s="78"/>
      <c r="N18" s="78"/>
      <c r="O18" s="67"/>
      <c r="P18" s="78"/>
      <c r="Q18" s="78"/>
      <c r="R18" s="78"/>
      <c r="S18" s="78"/>
      <c r="T18" s="67"/>
      <c r="U18" s="78"/>
      <c r="V18" s="78"/>
      <c r="W18" s="78"/>
    </row>
    <row r="19" spans="1:23" ht="15">
      <c r="A19" s="2">
        <v>10</v>
      </c>
      <c r="B19" s="59" t="s">
        <v>322</v>
      </c>
      <c r="E19" s="78"/>
      <c r="F19" s="67"/>
      <c r="G19" s="77" t="s">
        <v>58</v>
      </c>
      <c r="H19" s="67">
        <v>4</v>
      </c>
      <c r="I19" s="67"/>
      <c r="J19" s="67"/>
      <c r="K19" s="78"/>
      <c r="L19" s="78"/>
      <c r="M19" s="78"/>
      <c r="N19" s="78"/>
      <c r="O19" s="67"/>
      <c r="P19" s="78"/>
      <c r="Q19" s="78"/>
      <c r="R19" s="78"/>
      <c r="S19" s="78"/>
      <c r="T19" s="67"/>
      <c r="U19" s="78"/>
      <c r="V19" s="78"/>
      <c r="W19" s="78"/>
    </row>
    <row r="20" spans="1:23" ht="15">
      <c r="A20" s="2">
        <v>11</v>
      </c>
      <c r="B20" s="59" t="s">
        <v>323</v>
      </c>
      <c r="E20" s="89" t="s">
        <v>146</v>
      </c>
      <c r="F20" s="69">
        <v>5</v>
      </c>
      <c r="G20" s="61" t="str">
        <f>B14</f>
        <v>Ethan Huxtable</v>
      </c>
      <c r="H20" s="79">
        <v>1</v>
      </c>
      <c r="I20" s="69">
        <v>14.24</v>
      </c>
      <c r="J20" s="67"/>
      <c r="K20" s="78"/>
      <c r="L20" s="78"/>
      <c r="M20" s="78"/>
      <c r="N20" s="78"/>
      <c r="O20" s="67"/>
      <c r="P20" s="78"/>
      <c r="Q20" s="78"/>
      <c r="R20" s="78"/>
      <c r="S20" s="78"/>
      <c r="T20" s="67"/>
      <c r="U20" s="78"/>
      <c r="V20" s="78"/>
      <c r="W20" s="78"/>
    </row>
    <row r="21" spans="1:23" ht="15">
      <c r="A21" s="2">
        <v>12</v>
      </c>
      <c r="B21" s="59" t="s">
        <v>324</v>
      </c>
      <c r="E21" s="89" t="s">
        <v>147</v>
      </c>
      <c r="F21" s="69">
        <v>21</v>
      </c>
      <c r="G21" s="61" t="str">
        <f>B30</f>
        <v>Luke Skelton</v>
      </c>
      <c r="H21" s="69">
        <v>2</v>
      </c>
      <c r="I21" s="69">
        <v>12.33</v>
      </c>
      <c r="J21" s="67"/>
      <c r="K21" s="78"/>
      <c r="L21" s="78"/>
      <c r="M21" s="78"/>
      <c r="N21" s="78"/>
      <c r="O21" s="67"/>
      <c r="P21" s="78"/>
      <c r="Q21" s="78"/>
      <c r="R21" s="78"/>
      <c r="S21" s="78"/>
      <c r="T21" s="67"/>
      <c r="U21" s="78"/>
      <c r="V21" s="78"/>
      <c r="W21" s="78"/>
    </row>
    <row r="22" spans="1:23" ht="15">
      <c r="A22" s="2">
        <v>13</v>
      </c>
      <c r="B22" s="59" t="s">
        <v>325</v>
      </c>
      <c r="E22" s="89" t="s">
        <v>21</v>
      </c>
      <c r="F22" s="69">
        <v>43</v>
      </c>
      <c r="G22" s="61" t="str">
        <f>B52</f>
        <v>Joel Kerr</v>
      </c>
      <c r="H22" s="69">
        <v>4</v>
      </c>
      <c r="I22" s="69">
        <v>6.9</v>
      </c>
      <c r="J22" s="67"/>
      <c r="K22" s="78"/>
      <c r="L22" s="67"/>
      <c r="M22" s="78"/>
      <c r="N22" s="78"/>
      <c r="O22" s="67"/>
      <c r="P22" s="78"/>
      <c r="Q22" s="78"/>
      <c r="R22" s="78"/>
      <c r="S22" s="78"/>
      <c r="T22" s="67"/>
      <c r="U22" s="78"/>
      <c r="V22" s="78"/>
      <c r="W22" s="78"/>
    </row>
    <row r="23" spans="1:23" ht="15">
      <c r="A23" s="2">
        <v>14</v>
      </c>
      <c r="B23" s="59" t="s">
        <v>326</v>
      </c>
      <c r="E23" s="89" t="s">
        <v>148</v>
      </c>
      <c r="F23" s="69">
        <v>59</v>
      </c>
      <c r="G23" s="61" t="str">
        <f>B68</f>
        <v>Taj Simon</v>
      </c>
      <c r="H23" s="74">
        <v>3</v>
      </c>
      <c r="I23" s="69">
        <v>10.9</v>
      </c>
      <c r="J23" s="67"/>
      <c r="K23" s="78"/>
      <c r="L23" s="78"/>
      <c r="M23" s="78"/>
      <c r="N23" s="78"/>
      <c r="O23" s="67"/>
      <c r="P23" s="78"/>
      <c r="Q23" s="67"/>
      <c r="R23" s="78"/>
      <c r="S23" s="78"/>
      <c r="T23" s="67"/>
      <c r="U23" s="78"/>
      <c r="V23" s="78"/>
      <c r="W23" s="78"/>
    </row>
    <row r="24" spans="1:23" ht="15">
      <c r="A24" s="2">
        <v>15</v>
      </c>
      <c r="B24" s="59" t="s">
        <v>327</v>
      </c>
      <c r="C24" s="59"/>
      <c r="E24" s="67"/>
      <c r="F24" s="80"/>
      <c r="G24" s="77" t="s">
        <v>59</v>
      </c>
      <c r="H24" s="67">
        <v>5</v>
      </c>
      <c r="I24" s="67"/>
      <c r="J24" s="67"/>
      <c r="K24" s="68" t="s">
        <v>142</v>
      </c>
      <c r="L24" s="68"/>
      <c r="M24" s="67">
        <v>17</v>
      </c>
      <c r="N24" s="67"/>
      <c r="O24" s="67"/>
      <c r="P24" s="78"/>
      <c r="Q24" s="81"/>
      <c r="R24" s="78"/>
      <c r="S24" s="78"/>
      <c r="T24" s="67"/>
      <c r="U24" s="78"/>
      <c r="V24" s="78"/>
      <c r="W24" s="78"/>
    </row>
    <row r="25" spans="1:23" ht="15">
      <c r="A25" s="2">
        <v>16</v>
      </c>
      <c r="B25" s="59" t="s">
        <v>328</v>
      </c>
      <c r="E25" s="89" t="s">
        <v>146</v>
      </c>
      <c r="F25" s="69">
        <v>15</v>
      </c>
      <c r="G25" s="61" t="str">
        <f>B24</f>
        <v>Jahli Brooks</v>
      </c>
      <c r="H25" s="70">
        <v>3</v>
      </c>
      <c r="I25" s="69">
        <v>8.8699999999999992</v>
      </c>
      <c r="J25" s="67"/>
      <c r="K25" s="88" t="s">
        <v>146</v>
      </c>
      <c r="L25" s="82" t="str">
        <f>G5</f>
        <v>Touma Cameron</v>
      </c>
      <c r="M25" s="79">
        <v>2</v>
      </c>
      <c r="N25" s="69">
        <v>11.77</v>
      </c>
      <c r="O25" s="67"/>
      <c r="P25" s="78"/>
      <c r="Q25" s="83"/>
      <c r="R25" s="78"/>
      <c r="S25" s="78"/>
      <c r="T25" s="67"/>
      <c r="U25" s="78"/>
      <c r="V25" s="78"/>
      <c r="W25" s="78"/>
    </row>
    <row r="26" spans="1:23" ht="15">
      <c r="A26" s="2">
        <v>17</v>
      </c>
      <c r="B26" s="59" t="s">
        <v>329</v>
      </c>
      <c r="E26" s="89" t="s">
        <v>147</v>
      </c>
      <c r="F26" s="69">
        <v>31</v>
      </c>
      <c r="G26" s="61" t="str">
        <f>B40</f>
        <v>Daniel Waller</v>
      </c>
      <c r="H26" s="73">
        <v>4</v>
      </c>
      <c r="I26" s="69">
        <v>6.47</v>
      </c>
      <c r="J26" s="67"/>
      <c r="K26" s="88" t="s">
        <v>147</v>
      </c>
      <c r="L26" s="61" t="str">
        <f>G6</f>
        <v>Riley Munro</v>
      </c>
      <c r="M26" s="69">
        <v>3</v>
      </c>
      <c r="N26" s="69">
        <v>11.77</v>
      </c>
      <c r="O26" s="67"/>
      <c r="P26" s="67"/>
      <c r="Q26" s="84"/>
      <c r="R26" s="67"/>
      <c r="S26" s="67"/>
      <c r="T26" s="67"/>
      <c r="U26" s="67"/>
      <c r="V26" s="67"/>
      <c r="W26" s="67"/>
    </row>
    <row r="27" spans="1:23" ht="15">
      <c r="A27" s="2">
        <v>18</v>
      </c>
      <c r="B27" s="59" t="s">
        <v>330</v>
      </c>
      <c r="C27" s="59"/>
      <c r="E27" s="89" t="s">
        <v>21</v>
      </c>
      <c r="F27" s="69">
        <v>33</v>
      </c>
      <c r="G27" s="61" t="str">
        <f>B42</f>
        <v>Jett Secomb</v>
      </c>
      <c r="H27" s="70">
        <v>2</v>
      </c>
      <c r="I27" s="69">
        <v>8.93</v>
      </c>
      <c r="J27" s="67"/>
      <c r="K27" s="88" t="s">
        <v>21</v>
      </c>
      <c r="L27" s="61" t="str">
        <f>G10</f>
        <v>Matt Boyle</v>
      </c>
      <c r="M27" s="69">
        <v>1</v>
      </c>
      <c r="N27" s="69">
        <v>14.77</v>
      </c>
      <c r="O27" s="67"/>
      <c r="P27" s="67"/>
      <c r="Q27" s="84"/>
      <c r="R27" s="67"/>
      <c r="S27" s="67"/>
      <c r="T27" s="67"/>
      <c r="U27" s="67"/>
      <c r="V27" s="67"/>
      <c r="W27" s="67"/>
    </row>
    <row r="28" spans="1:23" ht="15">
      <c r="A28" s="2">
        <v>19</v>
      </c>
      <c r="B28" s="59" t="s">
        <v>331</v>
      </c>
      <c r="E28" s="89" t="s">
        <v>148</v>
      </c>
      <c r="F28" s="69">
        <v>49</v>
      </c>
      <c r="G28" s="61" t="str">
        <f>B58</f>
        <v>Malachi White</v>
      </c>
      <c r="H28" s="76">
        <v>1</v>
      </c>
      <c r="I28" s="69">
        <v>10.16</v>
      </c>
      <c r="J28" s="67"/>
      <c r="K28" s="88" t="s">
        <v>148</v>
      </c>
      <c r="L28" s="75" t="str">
        <f>G11</f>
        <v>Xavier Bryce</v>
      </c>
      <c r="M28" s="74">
        <v>4</v>
      </c>
      <c r="N28" s="69">
        <v>8.8000000000000007</v>
      </c>
      <c r="O28" s="67"/>
      <c r="P28" s="67"/>
      <c r="Q28" s="67"/>
      <c r="R28" s="67"/>
      <c r="S28" s="67"/>
      <c r="T28" s="67"/>
      <c r="U28" s="67"/>
      <c r="V28" s="67"/>
      <c r="W28" s="67"/>
    </row>
    <row r="29" spans="1:23" ht="15">
      <c r="A29" s="2">
        <v>20</v>
      </c>
      <c r="B29" s="59" t="s">
        <v>332</v>
      </c>
      <c r="E29" s="78"/>
      <c r="F29" s="67"/>
      <c r="G29" s="77" t="s">
        <v>60</v>
      </c>
      <c r="H29" s="67">
        <v>6</v>
      </c>
      <c r="I29" s="67"/>
      <c r="J29" s="67"/>
      <c r="K29" s="67"/>
      <c r="L29" s="68" t="s">
        <v>56</v>
      </c>
      <c r="M29" s="67">
        <v>18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ht="15">
      <c r="A30" s="2">
        <v>21</v>
      </c>
      <c r="B30" s="59" t="s">
        <v>333</v>
      </c>
      <c r="E30" s="89" t="s">
        <v>146</v>
      </c>
      <c r="F30" s="69">
        <v>7</v>
      </c>
      <c r="G30" s="61" t="str">
        <f>B16</f>
        <v>Jack O'Brien</v>
      </c>
      <c r="H30" s="79">
        <v>2</v>
      </c>
      <c r="I30" s="69">
        <v>11.9</v>
      </c>
      <c r="J30" s="67"/>
      <c r="K30" s="88" t="s">
        <v>146</v>
      </c>
      <c r="L30" s="82" t="str">
        <f>G15</f>
        <v>Dembe Ryan</v>
      </c>
      <c r="M30" s="79">
        <v>2</v>
      </c>
      <c r="N30" s="69">
        <v>12.06</v>
      </c>
      <c r="O30" s="67"/>
      <c r="P30" s="67"/>
      <c r="Q30" s="67"/>
      <c r="R30" s="67"/>
      <c r="S30" s="67"/>
      <c r="T30" s="67"/>
      <c r="U30" s="67"/>
      <c r="V30" s="67"/>
      <c r="W30" s="67"/>
    </row>
    <row r="31" spans="1:23" ht="15">
      <c r="A31" s="2">
        <v>22</v>
      </c>
      <c r="B31" s="59" t="s">
        <v>334</v>
      </c>
      <c r="E31" s="89" t="s">
        <v>147</v>
      </c>
      <c r="F31" s="69">
        <v>24</v>
      </c>
      <c r="G31" s="61" t="str">
        <f>B33</f>
        <v>Jake Spicer</v>
      </c>
      <c r="H31" s="69">
        <v>3</v>
      </c>
      <c r="I31" s="69">
        <v>8.77</v>
      </c>
      <c r="J31" s="67"/>
      <c r="K31" s="88" t="s">
        <v>147</v>
      </c>
      <c r="L31" s="61" t="str">
        <f>G16</f>
        <v>Finn Vette</v>
      </c>
      <c r="M31" s="69">
        <v>4</v>
      </c>
      <c r="N31" s="69">
        <v>8.77</v>
      </c>
      <c r="O31" s="67"/>
      <c r="P31" s="67"/>
      <c r="Q31" s="67"/>
      <c r="R31" s="67"/>
      <c r="S31" s="67"/>
      <c r="T31" s="67"/>
      <c r="U31" s="67"/>
      <c r="V31" s="67"/>
      <c r="W31" s="67"/>
    </row>
    <row r="32" spans="1:23" ht="15">
      <c r="A32" s="2">
        <v>23</v>
      </c>
      <c r="B32" s="59" t="s">
        <v>335</v>
      </c>
      <c r="E32" s="89" t="s">
        <v>21</v>
      </c>
      <c r="F32" s="69">
        <v>41</v>
      </c>
      <c r="G32" s="61" t="str">
        <f>B50</f>
        <v>Phoenix Barry</v>
      </c>
      <c r="H32" s="69">
        <v>4</v>
      </c>
      <c r="I32" s="69">
        <v>2.0299999999999998</v>
      </c>
      <c r="J32" s="67"/>
      <c r="K32" s="88" t="s">
        <v>21</v>
      </c>
      <c r="L32" s="61" t="str">
        <f>G20</f>
        <v>Ethan Huxtable</v>
      </c>
      <c r="M32" s="69">
        <v>1</v>
      </c>
      <c r="N32" s="69">
        <v>14.06</v>
      </c>
      <c r="O32" s="67"/>
      <c r="P32" s="67"/>
      <c r="Q32" s="67" t="s">
        <v>184</v>
      </c>
      <c r="R32" s="67"/>
      <c r="S32" s="67"/>
      <c r="T32" s="67"/>
      <c r="U32" s="67"/>
      <c r="V32" s="67"/>
      <c r="W32" s="67"/>
    </row>
    <row r="33" spans="1:27" ht="15">
      <c r="A33" s="2">
        <v>24</v>
      </c>
      <c r="B33" s="59" t="s">
        <v>336</v>
      </c>
      <c r="E33" s="89" t="s">
        <v>148</v>
      </c>
      <c r="F33" s="69">
        <v>57</v>
      </c>
      <c r="G33" s="61" t="str">
        <f>B66</f>
        <v>Kai Jones</v>
      </c>
      <c r="H33" s="74">
        <v>1</v>
      </c>
      <c r="I33" s="69">
        <v>14.6</v>
      </c>
      <c r="J33" s="67"/>
      <c r="K33" s="88" t="s">
        <v>148</v>
      </c>
      <c r="L33" s="75" t="str">
        <f>G21</f>
        <v>Luke Skelton</v>
      </c>
      <c r="M33" s="74">
        <v>3</v>
      </c>
      <c r="N33" s="69">
        <v>9.4</v>
      </c>
      <c r="O33" s="67"/>
      <c r="P33" s="67"/>
      <c r="Q33" s="67"/>
      <c r="R33" s="67"/>
      <c r="S33" s="67"/>
      <c r="T33" s="67"/>
      <c r="U33" s="67"/>
      <c r="V33" s="67"/>
      <c r="W33" s="67"/>
    </row>
    <row r="34" spans="1:27" ht="15">
      <c r="A34" s="2">
        <v>25</v>
      </c>
      <c r="B34" s="59" t="s">
        <v>337</v>
      </c>
      <c r="E34" s="78"/>
      <c r="F34" s="67"/>
      <c r="G34" s="77" t="s">
        <v>61</v>
      </c>
      <c r="H34" s="67">
        <v>7</v>
      </c>
      <c r="I34" s="67"/>
      <c r="J34" s="67"/>
      <c r="K34" s="67"/>
      <c r="L34" s="68" t="s">
        <v>57</v>
      </c>
      <c r="M34" s="67">
        <v>19</v>
      </c>
      <c r="N34" s="67"/>
      <c r="O34" s="67"/>
      <c r="P34" s="85" t="s">
        <v>143</v>
      </c>
      <c r="Q34" s="68"/>
      <c r="R34" s="67">
        <v>25</v>
      </c>
      <c r="S34" s="67"/>
      <c r="T34" s="67"/>
      <c r="U34" s="78"/>
      <c r="V34" s="78"/>
      <c r="W34" s="78"/>
      <c r="Y34" s="13"/>
      <c r="AA34" s="13"/>
    </row>
    <row r="35" spans="1:27" ht="15">
      <c r="A35" s="2">
        <v>26</v>
      </c>
      <c r="B35" s="59" t="s">
        <v>338</v>
      </c>
      <c r="E35" s="89" t="s">
        <v>146</v>
      </c>
      <c r="F35" s="69">
        <v>9</v>
      </c>
      <c r="G35" s="61" t="str">
        <f>B18</f>
        <v>Duke Wrencher</v>
      </c>
      <c r="H35" s="79">
        <v>2</v>
      </c>
      <c r="I35" s="69">
        <v>11.06</v>
      </c>
      <c r="J35" s="67"/>
      <c r="K35" s="88" t="s">
        <v>146</v>
      </c>
      <c r="L35" s="82" t="str">
        <f>G28</f>
        <v>Malachi White</v>
      </c>
      <c r="M35" s="79">
        <v>4</v>
      </c>
      <c r="N35" s="69">
        <v>7.73</v>
      </c>
      <c r="O35" s="67"/>
      <c r="P35" s="88" t="s">
        <v>146</v>
      </c>
      <c r="Q35" s="82" t="str">
        <f>L27</f>
        <v>Matt Boyle</v>
      </c>
      <c r="R35" s="79">
        <v>1</v>
      </c>
      <c r="S35" s="69">
        <v>9.6999999999999993</v>
      </c>
      <c r="T35" s="67"/>
      <c r="U35" s="78"/>
      <c r="V35" s="78"/>
      <c r="W35" s="78"/>
      <c r="Y35" s="13"/>
      <c r="Z35" s="13"/>
      <c r="AA35" s="13"/>
    </row>
    <row r="36" spans="1:27" ht="15">
      <c r="A36" s="2">
        <v>27</v>
      </c>
      <c r="B36" s="59" t="s">
        <v>339</v>
      </c>
      <c r="E36" s="89" t="s">
        <v>147</v>
      </c>
      <c r="F36" s="69">
        <v>25</v>
      </c>
      <c r="G36" s="61" t="str">
        <f>B34</f>
        <v>Oscar Salt</v>
      </c>
      <c r="H36" s="69">
        <v>1</v>
      </c>
      <c r="I36" s="69">
        <v>13.04</v>
      </c>
      <c r="J36" s="67"/>
      <c r="K36" s="88" t="s">
        <v>147</v>
      </c>
      <c r="L36" s="61" t="str">
        <f>G27</f>
        <v>Jett Secomb</v>
      </c>
      <c r="M36" s="69">
        <v>3</v>
      </c>
      <c r="N36" s="69">
        <v>9.43</v>
      </c>
      <c r="O36" s="67"/>
      <c r="P36" s="88" t="s">
        <v>147</v>
      </c>
      <c r="Q36" s="82" t="str">
        <f>L25</f>
        <v>Touma Cameron</v>
      </c>
      <c r="R36" s="69">
        <v>2</v>
      </c>
      <c r="S36" s="69">
        <v>9.5</v>
      </c>
      <c r="T36" s="67"/>
      <c r="U36" s="78"/>
      <c r="V36" s="78"/>
      <c r="W36" s="78"/>
      <c r="Y36" s="13"/>
      <c r="Z36" s="13"/>
      <c r="AA36" s="13"/>
    </row>
    <row r="37" spans="1:27" ht="15">
      <c r="A37" s="2">
        <v>28</v>
      </c>
      <c r="B37" s="59" t="s">
        <v>340</v>
      </c>
      <c r="E37" s="89" t="s">
        <v>21</v>
      </c>
      <c r="F37" s="69">
        <v>39</v>
      </c>
      <c r="G37" s="61" t="str">
        <f>B48</f>
        <v>Charlie Downes</v>
      </c>
      <c r="H37" s="69">
        <v>4</v>
      </c>
      <c r="I37" s="69">
        <v>3.44</v>
      </c>
      <c r="J37" s="67"/>
      <c r="K37" s="88" t="s">
        <v>21</v>
      </c>
      <c r="L37" s="61" t="str">
        <f>G33</f>
        <v>Kai Jones</v>
      </c>
      <c r="M37" s="69">
        <v>1</v>
      </c>
      <c r="N37" s="69">
        <v>11.3</v>
      </c>
      <c r="O37" s="67"/>
      <c r="P37" s="88" t="s">
        <v>21</v>
      </c>
      <c r="Q37" s="61" t="str">
        <f>L32</f>
        <v>Ethan Huxtable</v>
      </c>
      <c r="R37" s="69">
        <v>4</v>
      </c>
      <c r="S37" s="69">
        <v>7.17</v>
      </c>
      <c r="T37" s="67"/>
      <c r="U37" s="78"/>
      <c r="V37" s="78"/>
      <c r="W37" s="78"/>
      <c r="Y37" s="13"/>
      <c r="Z37" s="13"/>
      <c r="AA37" s="13"/>
    </row>
    <row r="38" spans="1:27" ht="15">
      <c r="A38" s="2">
        <v>29</v>
      </c>
      <c r="B38" s="59" t="s">
        <v>341</v>
      </c>
      <c r="E38" s="89" t="s">
        <v>148</v>
      </c>
      <c r="F38" s="69">
        <v>55</v>
      </c>
      <c r="G38" s="61" t="str">
        <f>B64</f>
        <v>Dayne Peel</v>
      </c>
      <c r="H38" s="74">
        <v>3</v>
      </c>
      <c r="I38" s="69">
        <v>9.16</v>
      </c>
      <c r="J38" s="67"/>
      <c r="K38" s="88" t="s">
        <v>148</v>
      </c>
      <c r="L38" s="75" t="str">
        <f>G30</f>
        <v>Jack O'Brien</v>
      </c>
      <c r="M38" s="74">
        <v>2</v>
      </c>
      <c r="N38" s="69">
        <v>10.029999999999999</v>
      </c>
      <c r="O38" s="67"/>
      <c r="P38" s="88" t="s">
        <v>148</v>
      </c>
      <c r="Q38" s="75" t="str">
        <f>L30</f>
        <v>Dembe Ryan</v>
      </c>
      <c r="R38" s="74">
        <v>3</v>
      </c>
      <c r="S38" s="69">
        <v>9.26</v>
      </c>
      <c r="T38" s="67"/>
      <c r="U38" s="67"/>
      <c r="V38" s="67"/>
      <c r="W38" s="67"/>
    </row>
    <row r="39" spans="1:27" ht="15">
      <c r="A39" s="2">
        <v>30</v>
      </c>
      <c r="B39" s="59" t="s">
        <v>342</v>
      </c>
      <c r="E39" s="78"/>
      <c r="F39" s="67"/>
      <c r="G39" s="77" t="s">
        <v>62</v>
      </c>
      <c r="H39" s="67">
        <v>8</v>
      </c>
      <c r="I39" s="67"/>
      <c r="J39" s="67"/>
      <c r="K39" s="67"/>
      <c r="L39" s="68" t="s">
        <v>58</v>
      </c>
      <c r="M39" s="67">
        <v>20</v>
      </c>
      <c r="N39" s="67"/>
      <c r="O39" s="67"/>
      <c r="P39" s="68"/>
      <c r="Q39" s="68" t="s">
        <v>56</v>
      </c>
      <c r="R39" s="67">
        <v>26</v>
      </c>
      <c r="S39" s="67"/>
      <c r="T39" s="68"/>
      <c r="U39" s="67"/>
      <c r="V39" s="67"/>
      <c r="W39" s="67"/>
    </row>
    <row r="40" spans="1:27" ht="15">
      <c r="A40" s="2">
        <v>31</v>
      </c>
      <c r="B40" s="59" t="s">
        <v>343</v>
      </c>
      <c r="E40" s="89" t="s">
        <v>146</v>
      </c>
      <c r="F40" s="69">
        <v>3</v>
      </c>
      <c r="G40" s="61" t="str">
        <f>B12</f>
        <v>Ty Richardson</v>
      </c>
      <c r="H40" s="79">
        <v>1</v>
      </c>
      <c r="I40" s="69">
        <v>12.44</v>
      </c>
      <c r="J40" s="67"/>
      <c r="K40" s="88" t="s">
        <v>146</v>
      </c>
      <c r="L40" s="82" t="str">
        <f>G36</f>
        <v>Oscar Salt</v>
      </c>
      <c r="M40" s="79">
        <v>2</v>
      </c>
      <c r="N40" s="69">
        <v>11.73</v>
      </c>
      <c r="O40" s="67"/>
      <c r="P40" s="88" t="s">
        <v>146</v>
      </c>
      <c r="Q40" s="61" t="str">
        <f>L37</f>
        <v>Kai Jones</v>
      </c>
      <c r="R40" s="79">
        <v>4</v>
      </c>
      <c r="S40" s="69">
        <v>3.83</v>
      </c>
      <c r="T40" s="67"/>
      <c r="U40" s="67"/>
      <c r="V40" s="67"/>
      <c r="W40" s="67"/>
    </row>
    <row r="41" spans="1:27" ht="15">
      <c r="A41" s="2">
        <v>32</v>
      </c>
      <c r="B41" s="59" t="s">
        <v>344</v>
      </c>
      <c r="C41" s="59"/>
      <c r="E41" s="89" t="s">
        <v>147</v>
      </c>
      <c r="F41" s="69">
        <v>19</v>
      </c>
      <c r="G41" s="61" t="str">
        <f>B28</f>
        <v>Jye Reid</v>
      </c>
      <c r="H41" s="69">
        <v>2</v>
      </c>
      <c r="I41" s="69">
        <v>7.76</v>
      </c>
      <c r="J41" s="67"/>
      <c r="K41" s="88" t="s">
        <v>147</v>
      </c>
      <c r="L41" s="61" t="str">
        <f>G35</f>
        <v>Duke Wrencher</v>
      </c>
      <c r="M41" s="69">
        <v>3</v>
      </c>
      <c r="N41" s="69">
        <v>6.57</v>
      </c>
      <c r="O41" s="67"/>
      <c r="P41" s="88" t="s">
        <v>147</v>
      </c>
      <c r="Q41" s="61" t="str">
        <f>L38</f>
        <v>Jack O'Brien</v>
      </c>
      <c r="R41" s="69">
        <v>3</v>
      </c>
      <c r="S41" s="69">
        <v>8.67</v>
      </c>
      <c r="T41" s="67"/>
      <c r="U41" s="67"/>
      <c r="V41" s="67"/>
      <c r="W41" s="67"/>
    </row>
    <row r="42" spans="1:27" ht="15">
      <c r="A42" s="2">
        <v>33</v>
      </c>
      <c r="B42" s="59" t="s">
        <v>345</v>
      </c>
      <c r="E42" s="89" t="s">
        <v>21</v>
      </c>
      <c r="F42" s="69">
        <v>45</v>
      </c>
      <c r="G42" s="61" t="str">
        <f>B54</f>
        <v>Jack Walker-Powell</v>
      </c>
      <c r="H42" s="69">
        <v>3</v>
      </c>
      <c r="I42" s="69">
        <v>7.6</v>
      </c>
      <c r="J42" s="67"/>
      <c r="K42" s="88" t="s">
        <v>21</v>
      </c>
      <c r="L42" s="61" t="str">
        <f>G40</f>
        <v>Ty Richardson</v>
      </c>
      <c r="M42" s="69">
        <v>1</v>
      </c>
      <c r="N42" s="69">
        <v>12.83</v>
      </c>
      <c r="O42" s="67"/>
      <c r="P42" s="88" t="s">
        <v>21</v>
      </c>
      <c r="Q42" s="61" t="str">
        <f>L42</f>
        <v>Ty Richardson</v>
      </c>
      <c r="R42" s="69">
        <v>1</v>
      </c>
      <c r="S42" s="69">
        <v>13.17</v>
      </c>
      <c r="T42" s="67"/>
      <c r="U42" s="67"/>
      <c r="V42" s="67"/>
      <c r="W42" s="67"/>
    </row>
    <row r="43" spans="1:27" ht="15">
      <c r="A43" s="2">
        <v>34</v>
      </c>
      <c r="B43" s="59" t="s">
        <v>346</v>
      </c>
      <c r="E43" s="89" t="s">
        <v>148</v>
      </c>
      <c r="F43" s="69">
        <v>61</v>
      </c>
      <c r="G43" s="61" t="str">
        <f>B70</f>
        <v>Luke Rans-Smith</v>
      </c>
      <c r="H43" s="74">
        <v>4</v>
      </c>
      <c r="I43" s="69">
        <v>6.97</v>
      </c>
      <c r="J43" s="67"/>
      <c r="K43" s="88" t="s">
        <v>148</v>
      </c>
      <c r="L43" s="75" t="str">
        <f>G41</f>
        <v>Jye Reid</v>
      </c>
      <c r="M43" s="74">
        <v>4</v>
      </c>
      <c r="N43" s="69">
        <v>2.66</v>
      </c>
      <c r="O43" s="67"/>
      <c r="P43" s="88" t="s">
        <v>148</v>
      </c>
      <c r="Q43" s="61" t="str">
        <f>L40</f>
        <v>Oscar Salt</v>
      </c>
      <c r="R43" s="74">
        <v>2</v>
      </c>
      <c r="S43" s="69">
        <v>12.23</v>
      </c>
      <c r="T43" s="67"/>
      <c r="U43" s="67"/>
      <c r="V43" s="67"/>
      <c r="W43" s="67"/>
    </row>
    <row r="44" spans="1:27" ht="15">
      <c r="A44" s="2">
        <v>35</v>
      </c>
      <c r="B44" s="59" t="s">
        <v>347</v>
      </c>
      <c r="E44" s="67"/>
      <c r="F44" s="67"/>
      <c r="G44" s="77" t="s">
        <v>66</v>
      </c>
      <c r="H44" s="67">
        <v>9</v>
      </c>
      <c r="I44" s="67"/>
      <c r="J44" s="67"/>
      <c r="K44" s="67"/>
      <c r="L44" s="68" t="s">
        <v>59</v>
      </c>
      <c r="M44" s="67">
        <v>21</v>
      </c>
      <c r="N44" s="67"/>
      <c r="O44" s="67"/>
      <c r="P44" s="68"/>
      <c r="Q44" s="68" t="s">
        <v>57</v>
      </c>
      <c r="R44" s="67">
        <v>27</v>
      </c>
      <c r="S44" s="67"/>
      <c r="T44" s="68"/>
      <c r="U44" s="67"/>
      <c r="V44" s="67"/>
      <c r="W44" s="67"/>
    </row>
    <row r="45" spans="1:27" ht="15">
      <c r="A45" s="2">
        <v>36</v>
      </c>
      <c r="B45" s="59" t="s">
        <v>348</v>
      </c>
      <c r="C45" s="59"/>
      <c r="E45" s="88" t="s">
        <v>146</v>
      </c>
      <c r="F45" s="69">
        <v>4</v>
      </c>
      <c r="G45" s="61" t="str">
        <f>B13</f>
        <v>Zeb Stokes</v>
      </c>
      <c r="H45" s="70">
        <v>2</v>
      </c>
      <c r="I45" s="69">
        <v>9.5299999999999994</v>
      </c>
      <c r="J45" s="67"/>
      <c r="K45" s="88" t="s">
        <v>146</v>
      </c>
      <c r="L45" s="82" t="str">
        <f>G48</f>
        <v>Leo Casal Paria</v>
      </c>
      <c r="M45" s="79">
        <v>1</v>
      </c>
      <c r="N45" s="69">
        <v>17.5</v>
      </c>
      <c r="O45" s="67"/>
      <c r="P45" s="88" t="s">
        <v>146</v>
      </c>
      <c r="Q45" s="82" t="str">
        <f>L45</f>
        <v>Leo Casal Paria</v>
      </c>
      <c r="R45" s="79">
        <v>1</v>
      </c>
      <c r="S45" s="69">
        <v>14</v>
      </c>
      <c r="T45" s="67"/>
      <c r="U45" s="67"/>
      <c r="V45" s="67"/>
      <c r="W45" s="67"/>
    </row>
    <row r="46" spans="1:27" ht="15">
      <c r="A46" s="2">
        <v>37</v>
      </c>
      <c r="B46" s="59" t="s">
        <v>349</v>
      </c>
      <c r="E46" s="88" t="s">
        <v>147</v>
      </c>
      <c r="F46" s="71">
        <v>20</v>
      </c>
      <c r="G46" s="72" t="str">
        <f>B29</f>
        <v>Kyan Falvey</v>
      </c>
      <c r="H46" s="73">
        <v>3</v>
      </c>
      <c r="I46" s="69">
        <v>7.83</v>
      </c>
      <c r="J46" s="67"/>
      <c r="K46" s="88" t="s">
        <v>147</v>
      </c>
      <c r="L46" s="61" t="str">
        <f>G45</f>
        <v>Zeb Stokes</v>
      </c>
      <c r="M46" s="69">
        <v>3</v>
      </c>
      <c r="N46" s="69">
        <v>12.46</v>
      </c>
      <c r="O46" s="67"/>
      <c r="P46" s="88" t="s">
        <v>147</v>
      </c>
      <c r="Q46" s="82" t="str">
        <f>L47</f>
        <v>Lennix Smith</v>
      </c>
      <c r="R46" s="69">
        <v>3</v>
      </c>
      <c r="S46" s="69">
        <v>12.83</v>
      </c>
      <c r="T46" s="67"/>
      <c r="U46" s="67"/>
      <c r="V46" s="67"/>
      <c r="W46" s="67"/>
    </row>
    <row r="47" spans="1:27" ht="15">
      <c r="A47" s="2">
        <v>38</v>
      </c>
      <c r="B47" s="59" t="s">
        <v>350</v>
      </c>
      <c r="E47" s="88" t="s">
        <v>21</v>
      </c>
      <c r="F47" s="69">
        <v>46</v>
      </c>
      <c r="G47" s="61" t="str">
        <f>B55</f>
        <v>Josh Thomson</v>
      </c>
      <c r="H47" s="70">
        <v>4</v>
      </c>
      <c r="I47" s="69">
        <v>6.47</v>
      </c>
      <c r="J47" s="67"/>
      <c r="K47" s="88" t="s">
        <v>21</v>
      </c>
      <c r="L47" s="61" t="str">
        <f>G50</f>
        <v>Lennix Smith</v>
      </c>
      <c r="M47" s="69">
        <v>2</v>
      </c>
      <c r="N47" s="69">
        <v>14.6</v>
      </c>
      <c r="O47" s="67"/>
      <c r="P47" s="88" t="s">
        <v>21</v>
      </c>
      <c r="Q47" s="61" t="str">
        <f>L50</f>
        <v>Tane Dobbyn</v>
      </c>
      <c r="R47" s="69">
        <v>2</v>
      </c>
      <c r="S47" s="69">
        <v>13.8</v>
      </c>
      <c r="T47" s="67"/>
      <c r="U47" s="67"/>
      <c r="V47" s="67"/>
      <c r="W47" s="67"/>
    </row>
    <row r="48" spans="1:27" ht="15">
      <c r="A48" s="2">
        <v>39</v>
      </c>
      <c r="B48" s="59" t="s">
        <v>351</v>
      </c>
      <c r="E48" s="88" t="s">
        <v>148</v>
      </c>
      <c r="F48" s="74">
        <v>62</v>
      </c>
      <c r="G48" s="75" t="str">
        <f>B71</f>
        <v>Leo Casal Paria</v>
      </c>
      <c r="H48" s="76">
        <v>1</v>
      </c>
      <c r="I48" s="69">
        <v>18.100000000000001</v>
      </c>
      <c r="J48" s="67"/>
      <c r="K48" s="88" t="s">
        <v>148</v>
      </c>
      <c r="L48" s="75" t="str">
        <f>G52</f>
        <v>Charlie Mahoney</v>
      </c>
      <c r="M48" s="74">
        <v>4</v>
      </c>
      <c r="N48" s="69">
        <v>7.03</v>
      </c>
      <c r="O48" s="67"/>
      <c r="P48" s="88" t="s">
        <v>148</v>
      </c>
      <c r="Q48" s="75" t="str">
        <f>L52</f>
        <v>Jai Glindeman</v>
      </c>
      <c r="R48" s="74">
        <v>4</v>
      </c>
      <c r="S48" s="69">
        <v>11</v>
      </c>
      <c r="T48" s="67"/>
      <c r="U48" s="67"/>
      <c r="V48" s="67"/>
      <c r="W48" s="67"/>
    </row>
    <row r="49" spans="1:27" ht="15">
      <c r="A49" s="15">
        <v>40</v>
      </c>
      <c r="B49" s="59" t="s">
        <v>352</v>
      </c>
      <c r="E49" s="78"/>
      <c r="F49" s="67"/>
      <c r="G49" s="77" t="s">
        <v>69</v>
      </c>
      <c r="H49" s="67">
        <v>10</v>
      </c>
      <c r="I49" s="67"/>
      <c r="J49" s="67"/>
      <c r="K49" s="67"/>
      <c r="L49" s="68" t="s">
        <v>60</v>
      </c>
      <c r="M49" s="67">
        <v>22</v>
      </c>
      <c r="N49" s="67"/>
      <c r="O49" s="67"/>
      <c r="P49" s="68"/>
      <c r="Q49" s="68" t="s">
        <v>58</v>
      </c>
      <c r="R49" s="67">
        <v>28</v>
      </c>
      <c r="S49" s="67"/>
      <c r="T49" s="67"/>
      <c r="U49" s="67"/>
      <c r="V49" s="67"/>
      <c r="W49" s="67"/>
    </row>
    <row r="50" spans="1:27" ht="15">
      <c r="A50" s="2">
        <v>41</v>
      </c>
      <c r="B50" s="59" t="s">
        <v>353</v>
      </c>
      <c r="E50" s="89" t="s">
        <v>146</v>
      </c>
      <c r="F50" s="69">
        <v>10</v>
      </c>
      <c r="G50" s="61" t="str">
        <f>B19</f>
        <v>Lennix Smith</v>
      </c>
      <c r="H50" s="79">
        <v>1</v>
      </c>
      <c r="I50" s="69">
        <v>16.329999999999998</v>
      </c>
      <c r="J50" s="67"/>
      <c r="K50" s="88" t="s">
        <v>146</v>
      </c>
      <c r="L50" s="82" t="str">
        <f>G55</f>
        <v>Tane Dobbyn</v>
      </c>
      <c r="M50" s="79">
        <v>1</v>
      </c>
      <c r="N50" s="69">
        <v>12.06</v>
      </c>
      <c r="O50" s="67"/>
      <c r="P50" s="88" t="s">
        <v>146</v>
      </c>
      <c r="Q50" s="82" t="str">
        <f>L58</f>
        <v>Rasmus King</v>
      </c>
      <c r="R50" s="79">
        <v>1</v>
      </c>
      <c r="S50" s="69">
        <v>13.17</v>
      </c>
      <c r="T50" s="67"/>
      <c r="U50" s="67"/>
      <c r="V50" s="67"/>
      <c r="W50" s="67"/>
    </row>
    <row r="51" spans="1:27" ht="15">
      <c r="A51" s="2">
        <v>42</v>
      </c>
      <c r="B51" s="59" t="s">
        <v>354</v>
      </c>
      <c r="E51" s="89" t="s">
        <v>147</v>
      </c>
      <c r="F51" s="69">
        <v>26</v>
      </c>
      <c r="G51" s="61" t="str">
        <f>B35</f>
        <v>Braxon Holmstrom</v>
      </c>
      <c r="H51" s="69">
        <v>4</v>
      </c>
      <c r="I51" s="69">
        <v>7.07</v>
      </c>
      <c r="J51" s="67"/>
      <c r="K51" s="88" t="s">
        <v>147</v>
      </c>
      <c r="L51" s="61" t="str">
        <f>G57</f>
        <v>Elijah Magner</v>
      </c>
      <c r="M51" s="69">
        <v>3</v>
      </c>
      <c r="N51" s="69">
        <v>8.83</v>
      </c>
      <c r="O51" s="67"/>
      <c r="P51" s="88" t="s">
        <v>147</v>
      </c>
      <c r="Q51" s="61" t="str">
        <f>L57</f>
        <v>Raiha Onou</v>
      </c>
      <c r="R51" s="69">
        <v>2</v>
      </c>
      <c r="S51" s="69">
        <v>12.1</v>
      </c>
      <c r="T51" s="67"/>
      <c r="U51" s="67"/>
      <c r="V51" s="67"/>
      <c r="W51" s="67"/>
    </row>
    <row r="52" spans="1:27" ht="15">
      <c r="A52" s="2">
        <v>43</v>
      </c>
      <c r="B52" s="59" t="s">
        <v>355</v>
      </c>
      <c r="E52" s="89" t="s">
        <v>21</v>
      </c>
      <c r="F52" s="69">
        <v>40</v>
      </c>
      <c r="G52" s="61" t="str">
        <f>B49</f>
        <v>Charlie Mahoney</v>
      </c>
      <c r="H52" s="69">
        <v>2</v>
      </c>
      <c r="I52" s="69">
        <v>12</v>
      </c>
      <c r="J52" s="67"/>
      <c r="K52" s="88" t="s">
        <v>21</v>
      </c>
      <c r="L52" s="61" t="str">
        <f>G60</f>
        <v>Jai Glindeman</v>
      </c>
      <c r="M52" s="69">
        <v>2</v>
      </c>
      <c r="N52" s="69">
        <v>10.27</v>
      </c>
      <c r="O52" s="67"/>
      <c r="P52" s="88" t="s">
        <v>21</v>
      </c>
      <c r="Q52" s="61" t="str">
        <f>L62</f>
        <v>Marlon Harrison</v>
      </c>
      <c r="R52" s="69">
        <v>3</v>
      </c>
      <c r="S52" s="69">
        <v>11.4</v>
      </c>
      <c r="T52" s="67"/>
      <c r="U52" s="67"/>
      <c r="V52" s="67"/>
      <c r="W52" s="67"/>
    </row>
    <row r="53" spans="1:27" ht="15">
      <c r="A53" s="2">
        <v>44</v>
      </c>
      <c r="B53" s="59" t="s">
        <v>356</v>
      </c>
      <c r="E53" s="89" t="s">
        <v>148</v>
      </c>
      <c r="F53" s="69">
        <v>56</v>
      </c>
      <c r="G53" s="61" t="str">
        <f>B65</f>
        <v>Ariel Hutchinson</v>
      </c>
      <c r="H53" s="74">
        <v>3</v>
      </c>
      <c r="I53" s="69">
        <v>8.77</v>
      </c>
      <c r="J53" s="67"/>
      <c r="K53" s="88" t="s">
        <v>148</v>
      </c>
      <c r="L53" s="75" t="str">
        <f>G62</f>
        <v>Tim Bain</v>
      </c>
      <c r="M53" s="74">
        <v>4</v>
      </c>
      <c r="N53" s="69">
        <v>8.1999999999999993</v>
      </c>
      <c r="O53" s="67"/>
      <c r="P53" s="88" t="s">
        <v>148</v>
      </c>
      <c r="Q53" s="75" t="str">
        <f>L63</f>
        <v>Max Deffenti</v>
      </c>
      <c r="R53" s="74">
        <v>4</v>
      </c>
      <c r="S53" s="69">
        <v>8.4700000000000006</v>
      </c>
      <c r="T53" s="67"/>
      <c r="U53" s="78"/>
      <c r="V53" s="78"/>
      <c r="W53" s="78"/>
      <c r="Y53" s="13"/>
      <c r="Z53" s="13"/>
      <c r="AA53" s="13"/>
    </row>
    <row r="54" spans="1:27" ht="15">
      <c r="A54" s="2">
        <v>45</v>
      </c>
      <c r="B54" s="59" t="s">
        <v>357</v>
      </c>
      <c r="E54" s="78"/>
      <c r="F54" s="67"/>
      <c r="G54" s="77" t="s">
        <v>70</v>
      </c>
      <c r="H54" s="67">
        <v>11</v>
      </c>
      <c r="I54" s="67"/>
      <c r="J54" s="67"/>
      <c r="K54" s="67"/>
      <c r="L54" s="68" t="s">
        <v>61</v>
      </c>
      <c r="M54" s="67">
        <v>23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7" ht="15">
      <c r="A55" s="2">
        <v>46</v>
      </c>
      <c r="B55" s="59" t="s">
        <v>358</v>
      </c>
      <c r="E55" s="89" t="s">
        <v>146</v>
      </c>
      <c r="F55" s="69">
        <v>16</v>
      </c>
      <c r="G55" s="61" t="str">
        <f>B25</f>
        <v>Tane Dobbyn</v>
      </c>
      <c r="H55" s="79">
        <v>1</v>
      </c>
      <c r="I55" s="69">
        <v>12.57</v>
      </c>
      <c r="J55" s="67"/>
      <c r="K55" s="88" t="s">
        <v>146</v>
      </c>
      <c r="L55" s="82" t="str">
        <f>G67</f>
        <v>William Peterson</v>
      </c>
      <c r="M55" s="79">
        <v>4</v>
      </c>
      <c r="N55" s="69">
        <v>5.84</v>
      </c>
      <c r="O55" s="67"/>
      <c r="P55" s="67"/>
      <c r="Q55" s="67"/>
      <c r="R55" s="67"/>
      <c r="S55" s="67"/>
      <c r="T55" s="67"/>
      <c r="U55" s="67"/>
      <c r="V55" s="67"/>
      <c r="W55" s="67"/>
    </row>
    <row r="56" spans="1:27" ht="15">
      <c r="A56" s="2">
        <v>47</v>
      </c>
      <c r="B56" s="59" t="s">
        <v>359</v>
      </c>
      <c r="E56" s="89" t="s">
        <v>147</v>
      </c>
      <c r="F56" s="69">
        <v>32</v>
      </c>
      <c r="G56" s="61" t="str">
        <f>B41</f>
        <v>Hiroto Mori</v>
      </c>
      <c r="H56" s="69">
        <v>3</v>
      </c>
      <c r="I56" s="69">
        <v>9.6999999999999993</v>
      </c>
      <c r="J56" s="67"/>
      <c r="K56" s="88" t="s">
        <v>147</v>
      </c>
      <c r="L56" s="61" t="str">
        <f>G66</f>
        <v>Luca Warman-Flood</v>
      </c>
      <c r="M56" s="69">
        <v>3</v>
      </c>
      <c r="N56" s="69">
        <v>5.96</v>
      </c>
      <c r="O56" s="67"/>
      <c r="P56" s="67"/>
      <c r="Q56" s="67"/>
      <c r="R56" s="67"/>
      <c r="S56" s="67"/>
      <c r="T56" s="67"/>
      <c r="U56" s="67"/>
      <c r="V56" s="67"/>
      <c r="W56" s="67"/>
    </row>
    <row r="57" spans="1:27" ht="15">
      <c r="A57" s="2">
        <v>48</v>
      </c>
      <c r="B57" s="59" t="s">
        <v>360</v>
      </c>
      <c r="E57" s="89" t="s">
        <v>21</v>
      </c>
      <c r="F57" s="69">
        <v>34</v>
      </c>
      <c r="G57" s="61" t="str">
        <f>B43</f>
        <v>Elijah Magner</v>
      </c>
      <c r="H57" s="69">
        <v>2</v>
      </c>
      <c r="I57" s="69">
        <v>11.03</v>
      </c>
      <c r="J57" s="67"/>
      <c r="K57" s="88" t="s">
        <v>21</v>
      </c>
      <c r="L57" s="61" t="str">
        <f>G70</f>
        <v>Raiha Onou</v>
      </c>
      <c r="M57" s="69">
        <v>2</v>
      </c>
      <c r="N57" s="69">
        <v>8.4700000000000006</v>
      </c>
      <c r="O57" s="67"/>
      <c r="P57" s="67"/>
      <c r="Q57" s="67"/>
      <c r="R57" s="67"/>
      <c r="S57" s="67"/>
      <c r="T57" s="67"/>
      <c r="U57" s="67"/>
      <c r="V57" s="67"/>
      <c r="W57" s="67"/>
    </row>
    <row r="58" spans="1:27" ht="15">
      <c r="A58" s="2">
        <v>49</v>
      </c>
      <c r="B58" s="59" t="s">
        <v>361</v>
      </c>
      <c r="E58" s="89" t="s">
        <v>148</v>
      </c>
      <c r="F58" s="69">
        <v>50</v>
      </c>
      <c r="G58" s="61" t="str">
        <f>B59</f>
        <v>Hugh Sellar</v>
      </c>
      <c r="H58" s="74">
        <v>4</v>
      </c>
      <c r="I58" s="69">
        <v>6.36</v>
      </c>
      <c r="J58" s="67"/>
      <c r="K58" s="88" t="s">
        <v>148</v>
      </c>
      <c r="L58" s="75" t="str">
        <f>G71</f>
        <v>Rasmus King</v>
      </c>
      <c r="M58" s="74">
        <v>1</v>
      </c>
      <c r="N58" s="69">
        <v>13.33</v>
      </c>
      <c r="O58" s="67"/>
      <c r="P58" s="67"/>
      <c r="Q58" s="67"/>
      <c r="R58" s="67"/>
      <c r="S58" s="67"/>
      <c r="T58" s="67"/>
      <c r="U58" s="67"/>
      <c r="V58" s="67"/>
      <c r="W58" s="67"/>
    </row>
    <row r="59" spans="1:27" ht="15">
      <c r="A59" s="2">
        <v>50</v>
      </c>
      <c r="B59" s="59" t="s">
        <v>362</v>
      </c>
      <c r="E59" s="78"/>
      <c r="F59" s="67"/>
      <c r="G59" s="77" t="s">
        <v>71</v>
      </c>
      <c r="H59" s="67">
        <v>12</v>
      </c>
      <c r="I59" s="67"/>
      <c r="J59" s="86"/>
      <c r="K59" s="67"/>
      <c r="L59" s="68" t="s">
        <v>62</v>
      </c>
      <c r="M59" s="67">
        <v>24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spans="1:27" ht="15">
      <c r="A60" s="15">
        <v>51</v>
      </c>
      <c r="B60" s="59" t="s">
        <v>463</v>
      </c>
      <c r="E60" s="89" t="s">
        <v>146</v>
      </c>
      <c r="F60" s="69">
        <v>6</v>
      </c>
      <c r="G60" s="61" t="str">
        <f>B15</f>
        <v>Jai Glindeman</v>
      </c>
      <c r="H60" s="79">
        <v>1</v>
      </c>
      <c r="I60" s="69">
        <v>13.73</v>
      </c>
      <c r="J60" s="86"/>
      <c r="K60" s="88" t="s">
        <v>146</v>
      </c>
      <c r="L60" s="82" t="str">
        <f>G76</f>
        <v>Jay Pink</v>
      </c>
      <c r="M60" s="79">
        <v>4</v>
      </c>
      <c r="N60" s="69">
        <v>8.4</v>
      </c>
      <c r="O60" s="67"/>
      <c r="P60" s="67"/>
      <c r="Q60" s="67"/>
      <c r="R60" s="67"/>
      <c r="S60" s="67"/>
      <c r="T60" s="67"/>
      <c r="U60" s="67"/>
      <c r="V60" s="67"/>
      <c r="W60" s="67"/>
    </row>
    <row r="61" spans="1:27" ht="15">
      <c r="A61" s="2">
        <v>52</v>
      </c>
      <c r="B61" s="59" t="s">
        <v>363</v>
      </c>
      <c r="E61" s="89" t="s">
        <v>147</v>
      </c>
      <c r="F61" s="69">
        <v>22</v>
      </c>
      <c r="G61" s="61" t="str">
        <f>B31</f>
        <v>Ben Lorentson</v>
      </c>
      <c r="H61" s="69">
        <v>3</v>
      </c>
      <c r="I61" s="69">
        <v>12</v>
      </c>
      <c r="J61" s="67"/>
      <c r="K61" s="88" t="s">
        <v>147</v>
      </c>
      <c r="L61" s="61" t="str">
        <f>G75</f>
        <v>Tanner Reid</v>
      </c>
      <c r="M61" s="69">
        <v>3</v>
      </c>
      <c r="N61" s="69">
        <v>9.6999999999999993</v>
      </c>
      <c r="O61" s="67"/>
      <c r="P61" s="67"/>
      <c r="Q61" s="67"/>
      <c r="R61" s="67"/>
      <c r="S61" s="67"/>
      <c r="T61" s="67"/>
      <c r="U61" s="67"/>
      <c r="V61" s="67"/>
      <c r="W61" s="67"/>
    </row>
    <row r="62" spans="1:27" ht="15">
      <c r="A62" s="2">
        <v>53</v>
      </c>
      <c r="B62" s="59" t="s">
        <v>364</v>
      </c>
      <c r="E62" s="89" t="s">
        <v>21</v>
      </c>
      <c r="F62" s="69">
        <v>44</v>
      </c>
      <c r="G62" s="61" t="str">
        <f>B53</f>
        <v>Tim Bain</v>
      </c>
      <c r="H62" s="69">
        <v>2</v>
      </c>
      <c r="I62" s="69">
        <v>12.27</v>
      </c>
      <c r="J62" s="67"/>
      <c r="K62" s="88" t="s">
        <v>21</v>
      </c>
      <c r="L62" s="61" t="str">
        <f>G80</f>
        <v>Marlon Harrison</v>
      </c>
      <c r="M62" s="69">
        <v>1</v>
      </c>
      <c r="N62" s="69">
        <v>15.84</v>
      </c>
      <c r="O62" s="67"/>
      <c r="P62" s="67"/>
      <c r="Q62" s="67"/>
      <c r="R62" s="67"/>
      <c r="S62" s="67"/>
      <c r="T62" s="67"/>
      <c r="U62" s="67"/>
      <c r="V62" s="67"/>
      <c r="W62" s="67"/>
    </row>
    <row r="63" spans="1:27" ht="15">
      <c r="A63" s="2">
        <v>54</v>
      </c>
      <c r="B63" s="59" t="s">
        <v>365</v>
      </c>
      <c r="E63" s="89" t="s">
        <v>148</v>
      </c>
      <c r="F63" s="69">
        <v>60</v>
      </c>
      <c r="G63" s="61" t="str">
        <f>B69</f>
        <v xml:space="preserve"> Kieran Guthrie</v>
      </c>
      <c r="H63" s="74">
        <v>4</v>
      </c>
      <c r="I63" s="69">
        <v>3.67</v>
      </c>
      <c r="J63" s="67"/>
      <c r="K63" s="88" t="s">
        <v>148</v>
      </c>
      <c r="L63" s="75" t="str">
        <f>G81</f>
        <v>Max Deffenti</v>
      </c>
      <c r="M63" s="74">
        <v>2</v>
      </c>
      <c r="N63" s="69">
        <v>11</v>
      </c>
      <c r="O63" s="67"/>
      <c r="P63" s="67"/>
      <c r="Q63" s="67"/>
      <c r="R63" s="67"/>
      <c r="S63" s="67"/>
      <c r="T63" s="67"/>
      <c r="U63" s="67"/>
      <c r="V63" s="67"/>
      <c r="W63" s="67"/>
    </row>
    <row r="64" spans="1:27" ht="15">
      <c r="A64" s="2">
        <v>55</v>
      </c>
      <c r="B64" s="59" t="s">
        <v>366</v>
      </c>
      <c r="E64" s="67"/>
      <c r="F64" s="67"/>
      <c r="G64" s="77" t="s">
        <v>72</v>
      </c>
      <c r="H64" s="67">
        <v>13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1:24" ht="15">
      <c r="A65" s="2">
        <v>56</v>
      </c>
      <c r="B65" s="59" t="s">
        <v>367</v>
      </c>
      <c r="E65" s="89" t="s">
        <v>146</v>
      </c>
      <c r="F65" s="69">
        <v>12</v>
      </c>
      <c r="G65" s="61" t="str">
        <f>B21</f>
        <v>Bronson Meydi</v>
      </c>
      <c r="H65" s="79"/>
      <c r="I65" s="69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</row>
    <row r="66" spans="1:24" ht="15">
      <c r="A66" s="15">
        <v>57</v>
      </c>
      <c r="B66" s="59" t="s">
        <v>368</v>
      </c>
      <c r="E66" s="89" t="s">
        <v>147</v>
      </c>
      <c r="F66" s="69">
        <v>28</v>
      </c>
      <c r="G66" s="61" t="str">
        <f>B37</f>
        <v>Luca Warman-Flood</v>
      </c>
      <c r="H66" s="69">
        <v>2</v>
      </c>
      <c r="I66" s="69">
        <v>7.1</v>
      </c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spans="1:24" ht="15">
      <c r="A67" s="2">
        <v>58</v>
      </c>
      <c r="B67" s="59" t="s">
        <v>369</v>
      </c>
      <c r="E67" s="89" t="s">
        <v>21</v>
      </c>
      <c r="F67" s="69">
        <v>38</v>
      </c>
      <c r="G67" s="61" t="str">
        <f>B47</f>
        <v>William Peterson</v>
      </c>
      <c r="H67" s="69">
        <v>1</v>
      </c>
      <c r="I67" s="69">
        <v>8.5</v>
      </c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</row>
    <row r="68" spans="1:24" ht="15">
      <c r="A68" s="2">
        <v>59</v>
      </c>
      <c r="B68" s="59" t="s">
        <v>370</v>
      </c>
      <c r="E68" s="89" t="s">
        <v>148</v>
      </c>
      <c r="F68" s="69">
        <v>54</v>
      </c>
      <c r="G68" s="61" t="str">
        <f>B63</f>
        <v>Miles Blanchard</v>
      </c>
      <c r="H68" s="74">
        <v>3</v>
      </c>
      <c r="I68" s="69">
        <v>6.57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spans="1:24" ht="15">
      <c r="A69" s="2">
        <v>60</v>
      </c>
      <c r="B69" s="59" t="s">
        <v>371</v>
      </c>
      <c r="E69" s="78"/>
      <c r="F69" s="67"/>
      <c r="G69" s="77" t="s">
        <v>73</v>
      </c>
      <c r="H69" s="67">
        <v>14</v>
      </c>
      <c r="I69" s="67"/>
      <c r="J69" s="67"/>
      <c r="K69" s="85" t="s">
        <v>185</v>
      </c>
      <c r="L69" s="77"/>
      <c r="M69" s="67">
        <v>29</v>
      </c>
      <c r="N69" s="67"/>
      <c r="O69" s="68"/>
      <c r="P69" s="78"/>
      <c r="Q69" s="78"/>
      <c r="R69" s="78"/>
      <c r="S69" s="78"/>
      <c r="T69" s="67"/>
      <c r="U69" s="67"/>
      <c r="V69" s="67"/>
      <c r="W69" s="67"/>
    </row>
    <row r="70" spans="1:24" ht="15">
      <c r="A70" s="2">
        <v>61</v>
      </c>
      <c r="B70" s="59" t="s">
        <v>462</v>
      </c>
      <c r="E70" s="89" t="s">
        <v>146</v>
      </c>
      <c r="F70" s="69">
        <v>8</v>
      </c>
      <c r="G70" s="61" t="str">
        <f>B17</f>
        <v>Raiha Onou</v>
      </c>
      <c r="H70" s="79">
        <v>1</v>
      </c>
      <c r="I70" s="69">
        <v>15.16</v>
      </c>
      <c r="J70" s="67"/>
      <c r="K70" s="88" t="s">
        <v>146</v>
      </c>
      <c r="L70" s="61" t="str">
        <f>Q35</f>
        <v>Matt Boyle</v>
      </c>
      <c r="M70" s="79">
        <v>3</v>
      </c>
      <c r="N70" s="69">
        <v>11.17</v>
      </c>
      <c r="O70" s="67"/>
      <c r="P70" s="78"/>
      <c r="Q70" s="78"/>
      <c r="R70" s="78"/>
      <c r="S70" s="78"/>
      <c r="T70" s="67"/>
      <c r="U70" s="67"/>
      <c r="V70" s="67"/>
      <c r="W70" s="67"/>
    </row>
    <row r="71" spans="1:24" ht="15">
      <c r="A71" s="2">
        <v>62</v>
      </c>
      <c r="B71" s="59" t="s">
        <v>372</v>
      </c>
      <c r="E71" s="89" t="s">
        <v>147</v>
      </c>
      <c r="F71" s="69">
        <v>23</v>
      </c>
      <c r="G71" s="61" t="str">
        <f>B32</f>
        <v>Rasmus King</v>
      </c>
      <c r="H71" s="69">
        <v>2</v>
      </c>
      <c r="I71" s="69">
        <v>11.3</v>
      </c>
      <c r="J71" s="67"/>
      <c r="K71" s="88" t="s">
        <v>147</v>
      </c>
      <c r="L71" s="61" t="str">
        <f>Q36</f>
        <v>Touma Cameron</v>
      </c>
      <c r="M71" s="69">
        <v>1</v>
      </c>
      <c r="N71" s="69">
        <v>13.17</v>
      </c>
      <c r="O71" s="67"/>
      <c r="P71" s="85" t="s">
        <v>144</v>
      </c>
      <c r="Q71" s="67"/>
      <c r="R71" s="67">
        <v>31</v>
      </c>
      <c r="S71" s="67"/>
      <c r="T71" s="67"/>
      <c r="U71" s="67"/>
      <c r="V71" s="67"/>
      <c r="W71" s="67"/>
    </row>
    <row r="72" spans="1:24" ht="15.75" thickBot="1">
      <c r="A72" s="15">
        <v>63</v>
      </c>
      <c r="B72" s="59" t="s">
        <v>373</v>
      </c>
      <c r="C72" s="54"/>
      <c r="E72" s="89" t="s">
        <v>21</v>
      </c>
      <c r="F72" s="69">
        <v>42</v>
      </c>
      <c r="G72" s="61" t="str">
        <f>B51</f>
        <v>Caleb Pont</v>
      </c>
      <c r="H72" s="69">
        <v>3</v>
      </c>
      <c r="I72" s="69">
        <v>8.23</v>
      </c>
      <c r="J72" s="67"/>
      <c r="K72" s="88" t="s">
        <v>21</v>
      </c>
      <c r="L72" s="61" t="str">
        <f>Q42</f>
        <v>Ty Richardson</v>
      </c>
      <c r="M72" s="69">
        <v>2</v>
      </c>
      <c r="N72" s="69">
        <v>12.14</v>
      </c>
      <c r="O72" s="67"/>
      <c r="P72" s="89" t="s">
        <v>146</v>
      </c>
      <c r="Q72" s="61" t="str">
        <f>L71</f>
        <v>Touma Cameron</v>
      </c>
      <c r="R72" s="69">
        <v>1</v>
      </c>
      <c r="S72" s="69">
        <v>16.77</v>
      </c>
      <c r="T72" s="67"/>
      <c r="U72" s="85" t="s">
        <v>145</v>
      </c>
      <c r="V72" s="67"/>
      <c r="W72" s="67">
        <v>33</v>
      </c>
    </row>
    <row r="73" spans="1:24" ht="15">
      <c r="A73" s="2">
        <v>64</v>
      </c>
      <c r="B73" s="59" t="s">
        <v>374</v>
      </c>
      <c r="C73" s="54"/>
      <c r="E73" s="89" t="s">
        <v>148</v>
      </c>
      <c r="F73" s="69">
        <v>58</v>
      </c>
      <c r="G73" s="61" t="str">
        <f>B67</f>
        <v>Mitch Cook</v>
      </c>
      <c r="H73" s="74">
        <v>4</v>
      </c>
      <c r="I73" s="69">
        <v>6.46</v>
      </c>
      <c r="J73" s="67"/>
      <c r="K73" s="88" t="s">
        <v>148</v>
      </c>
      <c r="L73" s="61" t="str">
        <f>Q43</f>
        <v>Oscar Salt</v>
      </c>
      <c r="M73" s="69">
        <v>4</v>
      </c>
      <c r="N73" s="69">
        <v>7.76</v>
      </c>
      <c r="O73" s="67"/>
      <c r="P73" s="89" t="s">
        <v>147</v>
      </c>
      <c r="Q73" s="61" t="str">
        <f>L77</f>
        <v>Rasmus King</v>
      </c>
      <c r="R73" s="69">
        <v>2</v>
      </c>
      <c r="S73" s="69">
        <v>10.57</v>
      </c>
      <c r="T73" s="67"/>
      <c r="U73" s="88" t="s">
        <v>146</v>
      </c>
      <c r="V73" s="146" t="str">
        <f>Q72</f>
        <v>Touma Cameron</v>
      </c>
      <c r="W73" s="70">
        <v>2</v>
      </c>
      <c r="X73" s="69">
        <v>14.4</v>
      </c>
    </row>
    <row r="74" spans="1:24" ht="13.5" thickBot="1">
      <c r="E74" s="78"/>
      <c r="F74" s="67"/>
      <c r="G74" s="77" t="s">
        <v>74</v>
      </c>
      <c r="H74" s="67">
        <v>15</v>
      </c>
      <c r="I74" s="67"/>
      <c r="J74" s="67"/>
      <c r="K74" s="68"/>
      <c r="L74" s="87" t="s">
        <v>56</v>
      </c>
      <c r="M74" s="67">
        <v>30</v>
      </c>
      <c r="N74" s="67"/>
      <c r="O74" s="67"/>
      <c r="P74" s="68"/>
      <c r="Q74" s="87" t="s">
        <v>56</v>
      </c>
      <c r="R74" s="67">
        <v>32</v>
      </c>
      <c r="S74" s="67"/>
      <c r="T74" s="67"/>
      <c r="U74" s="88" t="s">
        <v>147</v>
      </c>
      <c r="V74" s="147" t="str">
        <f>Q75</f>
        <v>Leo Casal Paria</v>
      </c>
      <c r="W74" s="70">
        <v>1</v>
      </c>
      <c r="X74" s="69">
        <v>15.9</v>
      </c>
    </row>
    <row r="75" spans="1:24">
      <c r="E75" s="89" t="s">
        <v>146</v>
      </c>
      <c r="F75" s="69">
        <v>14</v>
      </c>
      <c r="G75" s="61" t="str">
        <f>B23</f>
        <v>Tanner Reid</v>
      </c>
      <c r="H75" s="79">
        <v>2</v>
      </c>
      <c r="I75" s="69">
        <v>9.5299999999999994</v>
      </c>
      <c r="J75" s="67"/>
      <c r="K75" s="88" t="s">
        <v>146</v>
      </c>
      <c r="L75" s="61" t="str">
        <f>Q45</f>
        <v>Leo Casal Paria</v>
      </c>
      <c r="M75" s="79">
        <v>1</v>
      </c>
      <c r="N75" s="69">
        <v>16</v>
      </c>
      <c r="O75" s="67"/>
      <c r="P75" s="88" t="s">
        <v>146</v>
      </c>
      <c r="Q75" s="61" t="str">
        <f>L75</f>
        <v>Leo Casal Paria</v>
      </c>
      <c r="R75" s="79">
        <v>1</v>
      </c>
      <c r="S75" s="69">
        <v>14.07</v>
      </c>
      <c r="T75" s="67"/>
      <c r="U75" s="67"/>
      <c r="V75" s="67"/>
      <c r="W75" s="67"/>
    </row>
    <row r="76" spans="1:24">
      <c r="E76" s="89" t="s">
        <v>147</v>
      </c>
      <c r="F76" s="69">
        <v>30</v>
      </c>
      <c r="G76" s="61" t="str">
        <f>B39</f>
        <v>Jay Pink</v>
      </c>
      <c r="H76" s="69">
        <v>1</v>
      </c>
      <c r="I76" s="69">
        <v>10.07</v>
      </c>
      <c r="J76" s="67"/>
      <c r="K76" s="88" t="s">
        <v>147</v>
      </c>
      <c r="L76" s="61" t="str">
        <f>Q47</f>
        <v>Tane Dobbyn</v>
      </c>
      <c r="M76" s="69">
        <v>4</v>
      </c>
      <c r="N76" s="69">
        <v>7.4</v>
      </c>
      <c r="O76" s="67"/>
      <c r="P76" s="88" t="s">
        <v>147</v>
      </c>
      <c r="Q76" s="61" t="str">
        <f>L72</f>
        <v>Ty Richardson</v>
      </c>
      <c r="R76" s="69">
        <v>2</v>
      </c>
      <c r="S76" s="69">
        <v>12.9</v>
      </c>
      <c r="T76" s="67"/>
      <c r="U76" s="67"/>
      <c r="V76" s="67"/>
      <c r="W76" s="67"/>
    </row>
    <row r="77" spans="1:24">
      <c r="E77" s="89" t="s">
        <v>21</v>
      </c>
      <c r="F77" s="69">
        <v>36</v>
      </c>
      <c r="G77" s="61" t="str">
        <f>B45</f>
        <v>Sam Cornock</v>
      </c>
      <c r="H77" s="69">
        <v>3</v>
      </c>
      <c r="I77" s="69">
        <v>7.43</v>
      </c>
      <c r="J77" s="67"/>
      <c r="K77" s="88" t="s">
        <v>21</v>
      </c>
      <c r="L77" s="61" t="str">
        <f>Q50</f>
        <v>Rasmus King</v>
      </c>
      <c r="M77" s="69">
        <v>2</v>
      </c>
      <c r="N77" s="69">
        <v>13.16</v>
      </c>
      <c r="O77" s="67"/>
      <c r="P77" s="67"/>
      <c r="Q77" s="67"/>
      <c r="R77" s="67"/>
      <c r="S77" s="67"/>
      <c r="T77" s="67"/>
      <c r="U77" s="67"/>
      <c r="V77" s="67"/>
      <c r="W77" s="67"/>
    </row>
    <row r="78" spans="1:24">
      <c r="E78" s="89" t="s">
        <v>148</v>
      </c>
      <c r="F78" s="69">
        <v>52</v>
      </c>
      <c r="G78" s="61" t="str">
        <f>B61</f>
        <v>Jack Mckenzie</v>
      </c>
      <c r="H78" s="74">
        <v>4</v>
      </c>
      <c r="I78" s="69">
        <v>4.8</v>
      </c>
      <c r="J78" s="67"/>
      <c r="K78" s="88" t="s">
        <v>148</v>
      </c>
      <c r="L78" s="61" t="str">
        <f>Q51</f>
        <v>Raiha Onou</v>
      </c>
      <c r="M78" s="69">
        <v>3</v>
      </c>
      <c r="N78" s="69">
        <v>10</v>
      </c>
      <c r="O78" s="67"/>
      <c r="P78" s="67"/>
      <c r="Q78" s="67"/>
      <c r="R78" s="67"/>
      <c r="S78" s="67"/>
      <c r="T78" s="67"/>
      <c r="U78" s="67"/>
      <c r="V78" s="67"/>
      <c r="W78" s="67"/>
    </row>
    <row r="79" spans="1:24">
      <c r="E79" s="78"/>
      <c r="F79" s="67"/>
      <c r="G79" s="77" t="s">
        <v>75</v>
      </c>
      <c r="H79" s="67">
        <v>16</v>
      </c>
      <c r="I79" s="67"/>
      <c r="J79" s="67"/>
      <c r="K79" s="78"/>
      <c r="L79" s="78"/>
      <c r="M79" s="78"/>
      <c r="N79" s="78"/>
      <c r="O79" s="67"/>
      <c r="P79" s="78"/>
      <c r="Q79" s="78"/>
      <c r="R79" s="78"/>
      <c r="S79" s="78"/>
      <c r="T79" s="67"/>
      <c r="U79" s="67"/>
      <c r="V79" s="67"/>
      <c r="W79" s="67"/>
    </row>
    <row r="80" spans="1:24">
      <c r="E80" s="89" t="s">
        <v>146</v>
      </c>
      <c r="F80" s="69">
        <v>2</v>
      </c>
      <c r="G80" s="61" t="str">
        <f>B11</f>
        <v>Marlon Harrison</v>
      </c>
      <c r="H80" s="79">
        <v>1</v>
      </c>
      <c r="I80" s="69">
        <v>14.97</v>
      </c>
      <c r="J80" s="67"/>
      <c r="K80" s="78"/>
      <c r="L80" s="78"/>
      <c r="M80" s="78"/>
      <c r="N80" s="78"/>
      <c r="O80" s="67"/>
      <c r="P80" s="78"/>
      <c r="Q80" s="78"/>
      <c r="R80" s="78"/>
      <c r="S80" s="78"/>
      <c r="T80" s="67"/>
      <c r="U80" s="67"/>
      <c r="V80" s="67"/>
      <c r="W80" s="67"/>
    </row>
    <row r="81" spans="5:23">
      <c r="E81" s="89" t="s">
        <v>147</v>
      </c>
      <c r="F81" s="69">
        <v>18</v>
      </c>
      <c r="G81" s="61" t="str">
        <f>B27</f>
        <v>Max Deffenti</v>
      </c>
      <c r="H81" s="69">
        <v>2</v>
      </c>
      <c r="I81" s="69">
        <v>10.199999999999999</v>
      </c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</row>
    <row r="82" spans="5:23">
      <c r="E82" s="89" t="s">
        <v>21</v>
      </c>
      <c r="F82" s="69">
        <v>48</v>
      </c>
      <c r="G82" s="61" t="str">
        <f>B57</f>
        <v>Kalan Orchard</v>
      </c>
      <c r="H82" s="69">
        <v>3</v>
      </c>
      <c r="I82" s="69">
        <v>6.5</v>
      </c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5:23">
      <c r="E83" s="89" t="s">
        <v>148</v>
      </c>
      <c r="F83" s="69">
        <v>63</v>
      </c>
      <c r="G83" s="61" t="str">
        <f>B72</f>
        <v>Saxon Halford</v>
      </c>
      <c r="H83" s="74">
        <v>4</v>
      </c>
      <c r="I83" s="69">
        <v>3.84</v>
      </c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spans="5:23">
      <c r="E84" s="13"/>
      <c r="F84" s="13"/>
      <c r="G84" s="13"/>
      <c r="H84" s="13"/>
      <c r="I84" s="13"/>
    </row>
    <row r="85" spans="5:23">
      <c r="E85" s="13"/>
      <c r="F85" s="13"/>
      <c r="G85" s="13"/>
      <c r="H85" s="13"/>
      <c r="I85" s="13"/>
    </row>
    <row r="86" spans="5:23">
      <c r="E86" s="13"/>
      <c r="F86" s="13"/>
      <c r="G86" s="13"/>
      <c r="H86" s="13"/>
      <c r="I86" s="13"/>
    </row>
    <row r="87" spans="5:23">
      <c r="E87" s="13"/>
      <c r="F87" s="13"/>
      <c r="G87" s="13"/>
      <c r="H87" s="13"/>
      <c r="I87" s="13"/>
    </row>
    <row r="88" spans="5:23">
      <c r="E88" s="13"/>
      <c r="F88" s="13"/>
      <c r="G88" s="13"/>
      <c r="H88" s="13"/>
      <c r="I88" s="13"/>
    </row>
  </sheetData>
  <sheetProtection password="EDAE" sheet="1" objects="1" scenarios="1"/>
  <pageMargins left="0.75" right="0.75" top="1" bottom="1" header="0.5" footer="0.5"/>
  <pageSetup paperSize="9" scale="46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77"/>
  <sheetViews>
    <sheetView topLeftCell="D11" workbookViewId="0">
      <selection activeCell="N11" sqref="N11"/>
    </sheetView>
  </sheetViews>
  <sheetFormatPr defaultColWidth="11.42578125" defaultRowHeight="12.75"/>
  <cols>
    <col min="1" max="1" width="2.7109375" hidden="1" customWidth="1"/>
    <col min="2" max="2" width="16.7109375" hidden="1" customWidth="1"/>
    <col min="3" max="3" width="5.85546875" hidden="1" customWidth="1"/>
    <col min="4" max="4" width="5.85546875" customWidth="1"/>
    <col min="5" max="5" width="7.28515625" customWidth="1"/>
    <col min="6" max="6" width="3" hidden="1" customWidth="1"/>
    <col min="7" max="7" width="21.140625" customWidth="1"/>
    <col min="8" max="8" width="4.28515625" customWidth="1"/>
    <col min="9" max="9" width="6" bestFit="1" customWidth="1"/>
    <col min="11" max="11" width="6.140625" bestFit="1" customWidth="1"/>
    <col min="12" max="12" width="18.42578125" customWidth="1"/>
    <col min="13" max="13" width="3.28515625" customWidth="1"/>
    <col min="14" max="14" width="6" bestFit="1" customWidth="1"/>
    <col min="16" max="16" width="6.140625" bestFit="1" customWidth="1"/>
    <col min="17" max="17" width="19.5703125" customWidth="1"/>
    <col min="18" max="18" width="4" customWidth="1"/>
    <col min="19" max="19" width="6" bestFit="1" customWidth="1"/>
    <col min="21" max="21" width="6.140625" bestFit="1" customWidth="1"/>
    <col min="22" max="22" width="18.5703125" customWidth="1"/>
    <col min="23" max="23" width="4.140625" customWidth="1"/>
    <col min="24" max="24" width="6" bestFit="1" customWidth="1"/>
  </cols>
  <sheetData>
    <row r="1" spans="1:25" ht="15.75">
      <c r="E1" s="22" t="s">
        <v>80</v>
      </c>
      <c r="G1" s="22"/>
      <c r="W1" s="67"/>
    </row>
    <row r="2" spans="1:25" ht="15.75">
      <c r="E2" s="22" t="s">
        <v>207</v>
      </c>
      <c r="G2" s="22"/>
    </row>
    <row r="3" spans="1:25" ht="15.75">
      <c r="G3" s="22"/>
    </row>
    <row r="4" spans="1:25">
      <c r="E4" s="67"/>
      <c r="F4" s="67"/>
      <c r="G4" s="98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E5" s="67"/>
      <c r="F5" s="67"/>
      <c r="G5" s="98" t="s">
        <v>54</v>
      </c>
      <c r="H5" s="67">
        <v>1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15">
      <c r="A6" s="2">
        <v>1</v>
      </c>
      <c r="B6" s="59" t="s">
        <v>291</v>
      </c>
      <c r="E6" s="88" t="s">
        <v>146</v>
      </c>
      <c r="F6" s="69">
        <v>1</v>
      </c>
      <c r="G6" s="61" t="str">
        <f>B6</f>
        <v>Ellie Harrison</v>
      </c>
      <c r="H6" s="69">
        <v>1</v>
      </c>
      <c r="I6" s="69"/>
      <c r="J6" s="67"/>
      <c r="K6" s="67"/>
      <c r="L6" s="67"/>
      <c r="M6" s="67"/>
      <c r="N6" s="67"/>
      <c r="O6" s="78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15">
      <c r="A7" s="2">
        <v>2</v>
      </c>
      <c r="B7" s="59" t="s">
        <v>292</v>
      </c>
      <c r="E7" s="88" t="s">
        <v>147</v>
      </c>
      <c r="F7" s="71">
        <v>12</v>
      </c>
      <c r="G7" s="61" t="str">
        <f>B17</f>
        <v>Coral Fujino</v>
      </c>
      <c r="H7" s="69">
        <v>2</v>
      </c>
      <c r="I7" s="69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5" ht="15">
      <c r="A8" s="2">
        <v>3</v>
      </c>
      <c r="B8" s="59" t="s">
        <v>293</v>
      </c>
      <c r="E8" s="88" t="s">
        <v>21</v>
      </c>
      <c r="F8" s="69">
        <v>13</v>
      </c>
      <c r="G8" s="61" t="str">
        <f>B18</f>
        <v>Lily Wundke</v>
      </c>
      <c r="H8" s="69"/>
      <c r="I8" s="69"/>
      <c r="J8" s="67"/>
      <c r="K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 ht="15">
      <c r="A9" s="2">
        <v>4</v>
      </c>
      <c r="B9" s="59" t="s">
        <v>294</v>
      </c>
      <c r="E9" s="88" t="s">
        <v>148</v>
      </c>
      <c r="F9" s="74">
        <v>24</v>
      </c>
      <c r="G9" s="61" t="str">
        <f>B29</f>
        <v>Alt. 2</v>
      </c>
      <c r="H9" s="69"/>
      <c r="I9" s="69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</row>
    <row r="10" spans="1:25" ht="15">
      <c r="A10" s="2">
        <v>5</v>
      </c>
      <c r="B10" s="59" t="s">
        <v>295</v>
      </c>
      <c r="E10" s="78"/>
      <c r="F10" s="78"/>
      <c r="G10" s="107"/>
      <c r="H10" s="78"/>
      <c r="I10" s="78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" ht="15">
      <c r="A11" s="2">
        <v>6</v>
      </c>
      <c r="B11" s="59" t="s">
        <v>296</v>
      </c>
      <c r="C11" s="59"/>
      <c r="D11" s="59"/>
      <c r="E11" s="78"/>
      <c r="F11" s="67"/>
      <c r="G11" s="98" t="s">
        <v>77</v>
      </c>
      <c r="H11" s="67">
        <v>2</v>
      </c>
      <c r="I11" s="67"/>
      <c r="J11" s="67"/>
      <c r="K11" s="67"/>
      <c r="L11" s="67" t="s">
        <v>184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5">
      <c r="A12" s="2">
        <v>7</v>
      </c>
      <c r="B12" s="59" t="s">
        <v>297</v>
      </c>
      <c r="E12" s="88" t="s">
        <v>146</v>
      </c>
      <c r="F12" s="79">
        <v>6</v>
      </c>
      <c r="G12" s="64" t="str">
        <f>B11</f>
        <v>Cali Barrett</v>
      </c>
      <c r="H12" s="126">
        <v>4</v>
      </c>
      <c r="I12" s="69">
        <v>3.1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25" ht="15">
      <c r="A13" s="2">
        <v>8</v>
      </c>
      <c r="B13" s="59" t="s">
        <v>298</v>
      </c>
      <c r="E13" s="88" t="s">
        <v>147</v>
      </c>
      <c r="F13" s="69">
        <v>7</v>
      </c>
      <c r="G13" s="61" t="str">
        <f>B12</f>
        <v>Charlotte Mulley</v>
      </c>
      <c r="H13" s="69">
        <v>1</v>
      </c>
      <c r="I13" s="69">
        <v>10.34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spans="1:25" ht="15">
      <c r="A14" s="2">
        <v>9</v>
      </c>
      <c r="B14" s="59" t="s">
        <v>299</v>
      </c>
      <c r="E14" s="88" t="s">
        <v>21</v>
      </c>
      <c r="F14" s="69">
        <v>18</v>
      </c>
      <c r="G14" s="61" t="str">
        <f>B23</f>
        <v>Emily McGettigan</v>
      </c>
      <c r="H14" s="69">
        <v>3</v>
      </c>
      <c r="I14" s="69">
        <v>3.54</v>
      </c>
      <c r="J14" s="67"/>
      <c r="K14" s="67" t="s">
        <v>81</v>
      </c>
      <c r="L14" s="98" t="s">
        <v>82</v>
      </c>
      <c r="M14" s="67">
        <v>7</v>
      </c>
      <c r="N14" s="67"/>
      <c r="O14" s="67"/>
      <c r="P14" s="78"/>
      <c r="Q14" s="78"/>
      <c r="R14" s="67"/>
      <c r="S14" s="67"/>
      <c r="T14" s="67"/>
      <c r="U14" s="67"/>
      <c r="V14" s="67"/>
      <c r="W14" s="67"/>
      <c r="X14" s="67"/>
      <c r="Y14" s="67"/>
    </row>
    <row r="15" spans="1:25" ht="15">
      <c r="A15" s="2">
        <v>10</v>
      </c>
      <c r="B15" s="59" t="s">
        <v>300</v>
      </c>
      <c r="E15" s="88" t="s">
        <v>148</v>
      </c>
      <c r="F15" s="74">
        <v>19</v>
      </c>
      <c r="G15" s="61" t="str">
        <f>B24</f>
        <v>Astrid Osborn</v>
      </c>
      <c r="H15" s="69">
        <v>2</v>
      </c>
      <c r="I15" s="69">
        <v>5.54</v>
      </c>
      <c r="J15" s="67"/>
      <c r="K15" s="88" t="s">
        <v>146</v>
      </c>
      <c r="L15" s="61" t="str">
        <f>IF(H6=1,G6,(IF(H7=1,G7,(IF(H8=1,G8,(IF(H9=1,G9,1.1)))))))</f>
        <v>Ellie Harrison</v>
      </c>
      <c r="M15" s="79">
        <v>1</v>
      </c>
      <c r="N15" s="69">
        <v>16.23</v>
      </c>
      <c r="O15" s="67"/>
      <c r="P15" s="78"/>
      <c r="Q15" s="78"/>
      <c r="R15" s="67"/>
      <c r="S15" s="67"/>
      <c r="T15" s="67"/>
      <c r="U15" s="67"/>
      <c r="V15" s="67"/>
      <c r="W15" s="67"/>
      <c r="X15" s="67"/>
      <c r="Y15" s="67"/>
    </row>
    <row r="16" spans="1:25" ht="15">
      <c r="A16" s="2">
        <v>11</v>
      </c>
      <c r="B16" s="59" t="s">
        <v>301</v>
      </c>
      <c r="E16" s="78"/>
      <c r="F16" s="78"/>
      <c r="G16" s="107"/>
      <c r="H16" s="78"/>
      <c r="I16" s="78"/>
      <c r="J16" s="67"/>
      <c r="K16" s="88" t="s">
        <v>147</v>
      </c>
      <c r="L16" s="61" t="str">
        <f>IF(H12=1,G12,(IF(H13=1,G13,(IF(H14=1,G14,(IF(H15=1,G15,1.2)))))))</f>
        <v>Charlotte Mulley</v>
      </c>
      <c r="M16" s="69">
        <v>3</v>
      </c>
      <c r="N16" s="69">
        <v>6.43</v>
      </c>
      <c r="O16" s="67"/>
      <c r="P16" s="78"/>
      <c r="Q16" s="78"/>
      <c r="R16" s="67"/>
      <c r="S16" s="67"/>
      <c r="T16" s="67"/>
      <c r="U16" s="67"/>
      <c r="V16" s="67"/>
      <c r="W16" s="67"/>
      <c r="X16" s="67"/>
      <c r="Y16" s="67"/>
    </row>
    <row r="17" spans="1:25" ht="15">
      <c r="A17" s="2">
        <v>12</v>
      </c>
      <c r="B17" s="59" t="s">
        <v>302</v>
      </c>
      <c r="E17" s="78"/>
      <c r="F17" s="67"/>
      <c r="G17" s="98" t="s">
        <v>78</v>
      </c>
      <c r="H17" s="67">
        <v>3</v>
      </c>
      <c r="I17" s="67"/>
      <c r="J17" s="67"/>
      <c r="K17" s="88" t="s">
        <v>21</v>
      </c>
      <c r="L17" s="61" t="str">
        <f>IF(H12=2,G12,(IF(H13=2,G13,(IF(H14=2,G14,(IF(H15=2,G15,2.2)))))))</f>
        <v>Astrid Osborn</v>
      </c>
      <c r="M17" s="69">
        <v>2</v>
      </c>
      <c r="N17" s="69">
        <v>8.23</v>
      </c>
      <c r="O17" s="67"/>
      <c r="P17" s="67" t="s">
        <v>64</v>
      </c>
      <c r="Q17" s="98" t="s">
        <v>65</v>
      </c>
      <c r="R17" s="67">
        <v>10</v>
      </c>
      <c r="S17" s="67"/>
      <c r="T17" s="67"/>
      <c r="U17" s="67"/>
      <c r="V17" s="67"/>
      <c r="W17" s="67"/>
      <c r="X17" s="67"/>
      <c r="Y17" s="67"/>
    </row>
    <row r="18" spans="1:25" ht="15">
      <c r="A18" s="2">
        <v>13</v>
      </c>
      <c r="B18" s="59" t="s">
        <v>303</v>
      </c>
      <c r="E18" s="88" t="s">
        <v>146</v>
      </c>
      <c r="F18" s="79">
        <v>4</v>
      </c>
      <c r="G18" s="61" t="str">
        <f>B9</f>
        <v>Poppy Corbett</v>
      </c>
      <c r="H18" s="69">
        <v>1</v>
      </c>
      <c r="I18" s="69">
        <v>12.16</v>
      </c>
      <c r="J18" s="67"/>
      <c r="K18" s="88" t="s">
        <v>148</v>
      </c>
      <c r="L18" s="61" t="str">
        <f>IF(H6=2,G6,(IF(H7=2,G7,(IF(H8=2,G8,(IF(H9=2,G9,2.1)))))))</f>
        <v>Coral Fujino</v>
      </c>
      <c r="M18" s="74">
        <v>4</v>
      </c>
      <c r="N18" s="69">
        <v>6.33</v>
      </c>
      <c r="O18" s="67"/>
      <c r="P18" s="88" t="s">
        <v>146</v>
      </c>
      <c r="Q18" s="61" t="str">
        <f>IF(M15=1,L15,(IF(M16=1,L16,(IF(M17=1,L17,(IF(M18=1,L18,1.7)))))))</f>
        <v>Ellie Harrison</v>
      </c>
      <c r="R18" s="69">
        <v>1</v>
      </c>
      <c r="S18" s="69">
        <v>16.329999999999998</v>
      </c>
      <c r="T18" s="67"/>
      <c r="U18" s="67"/>
      <c r="V18" s="67"/>
      <c r="W18" s="67"/>
      <c r="X18" s="67"/>
      <c r="Y18" s="67"/>
    </row>
    <row r="19" spans="1:25" ht="15">
      <c r="A19" s="2">
        <v>14</v>
      </c>
      <c r="B19" s="59" t="s">
        <v>304</v>
      </c>
      <c r="E19" s="88" t="s">
        <v>147</v>
      </c>
      <c r="F19" s="69">
        <v>9</v>
      </c>
      <c r="G19" s="61" t="str">
        <f>B14</f>
        <v>Coco Cairns</v>
      </c>
      <c r="H19" s="69">
        <v>3</v>
      </c>
      <c r="I19" s="69">
        <v>9.27</v>
      </c>
      <c r="J19" s="67"/>
      <c r="K19" s="78"/>
      <c r="L19" s="67"/>
      <c r="M19" s="78"/>
      <c r="N19" s="78"/>
      <c r="O19" s="67"/>
      <c r="P19" s="88" t="s">
        <v>147</v>
      </c>
      <c r="Q19" s="61" t="str">
        <f>IF(M21=2,L21,(IF(M22=2,L22,(IF(M23=2,L23,(IF(M24=2,L24,2.8)))))))</f>
        <v>Poppy Corbett</v>
      </c>
      <c r="R19" s="69">
        <v>2</v>
      </c>
      <c r="S19" s="69">
        <v>7.8</v>
      </c>
      <c r="T19" s="67"/>
      <c r="U19" s="67"/>
      <c r="V19" s="67"/>
      <c r="W19" s="67"/>
      <c r="X19" s="67"/>
      <c r="Y19" s="67"/>
    </row>
    <row r="20" spans="1:25" ht="15.75" thickBot="1">
      <c r="A20" s="2">
        <v>15</v>
      </c>
      <c r="B20" s="59" t="s">
        <v>305</v>
      </c>
      <c r="E20" s="88" t="s">
        <v>21</v>
      </c>
      <c r="F20" s="69">
        <v>16</v>
      </c>
      <c r="G20" s="61" t="str">
        <f>B21</f>
        <v>Natasha Gouldsbury</v>
      </c>
      <c r="H20" s="69">
        <v>2</v>
      </c>
      <c r="I20" s="69">
        <v>11.6</v>
      </c>
      <c r="J20" s="67"/>
      <c r="K20" s="67" t="s">
        <v>81</v>
      </c>
      <c r="L20" s="98" t="s">
        <v>63</v>
      </c>
      <c r="M20" s="67">
        <v>8</v>
      </c>
      <c r="N20" s="67"/>
      <c r="O20" s="67"/>
      <c r="P20" s="88" t="s">
        <v>21</v>
      </c>
      <c r="Q20" s="61" t="str">
        <f>IF(M27=2,L27,(IF(M28=2,L28,(IF(M29=2,L29,(IF(M30=2,L30,2.9)))))))</f>
        <v>Grace Kama</v>
      </c>
      <c r="R20" s="69">
        <v>3</v>
      </c>
      <c r="S20" s="69">
        <v>4.57</v>
      </c>
      <c r="T20" s="67"/>
      <c r="U20" s="67" t="s">
        <v>83</v>
      </c>
      <c r="V20" s="98" t="s">
        <v>53</v>
      </c>
      <c r="W20" s="67">
        <v>12</v>
      </c>
      <c r="X20" s="67"/>
      <c r="Y20" s="67"/>
    </row>
    <row r="21" spans="1:25" ht="15">
      <c r="A21" s="2">
        <v>16</v>
      </c>
      <c r="B21" s="59" t="s">
        <v>306</v>
      </c>
      <c r="E21" s="88" t="s">
        <v>148</v>
      </c>
      <c r="F21" s="74">
        <v>21</v>
      </c>
      <c r="G21" s="61" t="str">
        <f>B26</f>
        <v>Ava Henderson</v>
      </c>
      <c r="H21" s="69">
        <v>4</v>
      </c>
      <c r="I21" s="69">
        <v>8.33</v>
      </c>
      <c r="J21" s="67"/>
      <c r="K21" s="88" t="s">
        <v>146</v>
      </c>
      <c r="L21" s="61" t="str">
        <f>IF(H24=1,G24,(IF(H25=1,G25,(IF(H26=1,G26,(IF(H27=1,G27,1.4)))))))</f>
        <v>Mia Huppatz</v>
      </c>
      <c r="M21" s="125">
        <v>3</v>
      </c>
      <c r="N21" s="69">
        <v>7.86</v>
      </c>
      <c r="O21" s="67"/>
      <c r="P21" s="78"/>
      <c r="Q21" s="107"/>
      <c r="R21" s="78"/>
      <c r="S21" s="78"/>
      <c r="T21" s="67"/>
      <c r="U21" s="88" t="s">
        <v>146</v>
      </c>
      <c r="V21" s="146" t="str">
        <f>IF(R18=1,Q18,(IF(R19=1,Q19,(IF(R20=1,Q20,1.1)))))</f>
        <v>Ellie Harrison</v>
      </c>
      <c r="W21" s="70">
        <v>1</v>
      </c>
      <c r="X21" s="69">
        <v>11.03</v>
      </c>
      <c r="Y21" s="67"/>
    </row>
    <row r="22" spans="1:25" ht="15">
      <c r="A22" s="2">
        <v>17</v>
      </c>
      <c r="B22" s="59" t="s">
        <v>307</v>
      </c>
      <c r="E22" s="78"/>
      <c r="F22" s="78"/>
      <c r="G22" s="107"/>
      <c r="H22" s="78"/>
      <c r="I22" s="78"/>
      <c r="J22" s="67"/>
      <c r="K22" s="88" t="s">
        <v>147</v>
      </c>
      <c r="L22" s="61" t="str">
        <f>IF(H18=1,G18,(IF(H19=1,G19,(IF(H20=1,G20,(IF(H21=1,G21,1.3)))))))</f>
        <v>Poppy Corbett</v>
      </c>
      <c r="M22" s="70">
        <v>2</v>
      </c>
      <c r="N22" s="69">
        <v>10.83</v>
      </c>
      <c r="O22" s="67"/>
      <c r="P22" s="78"/>
      <c r="Q22" s="67"/>
      <c r="R22" s="78"/>
      <c r="S22" s="78"/>
      <c r="T22" s="67"/>
      <c r="U22" s="88" t="s">
        <v>147</v>
      </c>
      <c r="V22" s="148" t="str">
        <f>IF(R25=2,Q25,(IF(R26=2,Q26,(IF(R27=2,Q27,2.11)))))</f>
        <v>Jazz Wylie</v>
      </c>
      <c r="W22" s="70">
        <v>4</v>
      </c>
      <c r="X22" s="69">
        <v>6.83</v>
      </c>
      <c r="Y22" s="67"/>
    </row>
    <row r="23" spans="1:25" ht="15">
      <c r="A23" s="2">
        <v>18</v>
      </c>
      <c r="B23" s="59" t="s">
        <v>308</v>
      </c>
      <c r="E23" s="67"/>
      <c r="F23" s="67"/>
      <c r="G23" s="98" t="s">
        <v>79</v>
      </c>
      <c r="H23" s="67">
        <v>4</v>
      </c>
      <c r="I23" s="67"/>
      <c r="J23" s="67"/>
      <c r="K23" s="88" t="s">
        <v>21</v>
      </c>
      <c r="L23" s="61" t="str">
        <f>IF(H18=2,G18,(IF(H19=2,G19,(IF(H20=2,G20,(IF(H21=2,G21,2.3)))))))</f>
        <v>Natasha Gouldsbury</v>
      </c>
      <c r="M23" s="73">
        <v>4</v>
      </c>
      <c r="N23" s="69">
        <v>6.57</v>
      </c>
      <c r="O23" s="67"/>
      <c r="P23" s="78"/>
      <c r="Q23" s="67"/>
      <c r="R23" s="78"/>
      <c r="S23" s="78"/>
      <c r="T23" s="67"/>
      <c r="U23" s="88" t="s">
        <v>21</v>
      </c>
      <c r="V23" s="148" t="str">
        <f>IF(R18=2,Q18,(IF(R19=2,Q19,(IF(R20=2,Q20,2.1)))))</f>
        <v>Poppy Corbett</v>
      </c>
      <c r="W23" s="70">
        <v>3</v>
      </c>
      <c r="X23" s="69">
        <v>7.8</v>
      </c>
      <c r="Y23" s="67"/>
    </row>
    <row r="24" spans="1:25" ht="15.75" thickBot="1">
      <c r="A24" s="2">
        <v>19</v>
      </c>
      <c r="B24" s="59" t="s">
        <v>309</v>
      </c>
      <c r="E24" s="88" t="s">
        <v>146</v>
      </c>
      <c r="F24" s="79">
        <v>3</v>
      </c>
      <c r="G24" s="61" t="str">
        <f>B8</f>
        <v>Lucy Tandler</v>
      </c>
      <c r="H24" s="69">
        <v>2</v>
      </c>
      <c r="I24" s="69">
        <v>10.9</v>
      </c>
      <c r="J24" s="67"/>
      <c r="K24" s="88" t="s">
        <v>148</v>
      </c>
      <c r="L24" s="61" t="str">
        <f>IF(H24=2,G24,(IF(H25=2,G25,(IF(H26=2,G26,(IF(H27=2,G27,2.4)))))))</f>
        <v>Lucy Tandler</v>
      </c>
      <c r="M24" s="70">
        <v>1</v>
      </c>
      <c r="N24" s="69">
        <v>11.16</v>
      </c>
      <c r="O24" s="67"/>
      <c r="P24" s="67" t="s">
        <v>64</v>
      </c>
      <c r="Q24" s="98" t="s">
        <v>68</v>
      </c>
      <c r="R24" s="67">
        <v>11</v>
      </c>
      <c r="S24" s="67"/>
      <c r="T24" s="67"/>
      <c r="U24" s="88" t="s">
        <v>148</v>
      </c>
      <c r="V24" s="147" t="str">
        <f>IF(R25=1,Q25,(IF(R26=1,Q26,(IF(R27=1,Q27,1.11)))))</f>
        <v>Lucy Tandler</v>
      </c>
      <c r="W24" s="76">
        <v>2</v>
      </c>
      <c r="X24" s="69">
        <v>10.46</v>
      </c>
      <c r="Y24" s="67"/>
    </row>
    <row r="25" spans="1:25" ht="15">
      <c r="A25" s="2">
        <v>20</v>
      </c>
      <c r="B25" s="59" t="s">
        <v>310</v>
      </c>
      <c r="E25" s="88" t="s">
        <v>147</v>
      </c>
      <c r="F25" s="69">
        <v>10</v>
      </c>
      <c r="G25" s="61" t="str">
        <f>B15</f>
        <v>Mia Huppatz</v>
      </c>
      <c r="H25" s="69">
        <v>1</v>
      </c>
      <c r="I25" s="69">
        <v>15.5</v>
      </c>
      <c r="J25" s="67"/>
      <c r="K25" s="78"/>
      <c r="L25" s="78"/>
      <c r="M25" s="78"/>
      <c r="N25" s="78"/>
      <c r="O25" s="67"/>
      <c r="P25" s="88" t="s">
        <v>146</v>
      </c>
      <c r="Q25" s="61" t="str">
        <f>IF(M15=2,L15,(IF(M16=2,L16,(IF(M17=2,L17,(IF(M18=2,L18,2.7)))))))</f>
        <v>Astrid Osborn</v>
      </c>
      <c r="R25" s="69">
        <v>3</v>
      </c>
      <c r="S25" s="69">
        <v>7.13</v>
      </c>
      <c r="T25" s="67"/>
      <c r="U25" s="67"/>
      <c r="V25" s="67"/>
      <c r="W25" s="67"/>
      <c r="X25" s="67"/>
      <c r="Y25" s="67"/>
    </row>
    <row r="26" spans="1:25" ht="15">
      <c r="A26" s="2">
        <v>21</v>
      </c>
      <c r="B26" s="59" t="s">
        <v>311</v>
      </c>
      <c r="E26" s="88" t="s">
        <v>21</v>
      </c>
      <c r="F26" s="69">
        <v>15</v>
      </c>
      <c r="G26" s="61" t="str">
        <f>B20</f>
        <v>Caitlin Munoz</v>
      </c>
      <c r="H26" s="69">
        <v>3</v>
      </c>
      <c r="I26" s="69">
        <v>3.8</v>
      </c>
      <c r="J26" s="67"/>
      <c r="K26" s="67" t="s">
        <v>81</v>
      </c>
      <c r="L26" s="98" t="s">
        <v>67</v>
      </c>
      <c r="M26" s="67">
        <v>9</v>
      </c>
      <c r="N26" s="67"/>
      <c r="O26" s="67"/>
      <c r="P26" s="88" t="s">
        <v>147</v>
      </c>
      <c r="Q26" s="61" t="str">
        <f>IF(M21=1,L21,(IF(M22=1,L22,(IF(M23=1,L23,(IF(M24=1,L24,1.8)))))))</f>
        <v>Lucy Tandler</v>
      </c>
      <c r="R26" s="69">
        <v>1</v>
      </c>
      <c r="S26" s="69">
        <v>11.33</v>
      </c>
      <c r="T26" s="67"/>
      <c r="U26" s="67"/>
      <c r="V26" s="67"/>
      <c r="W26" s="67"/>
      <c r="X26" s="67"/>
      <c r="Y26" s="67"/>
    </row>
    <row r="27" spans="1:25" ht="15">
      <c r="A27" s="2">
        <v>22</v>
      </c>
      <c r="B27" s="59" t="s">
        <v>312</v>
      </c>
      <c r="E27" s="88" t="s">
        <v>148</v>
      </c>
      <c r="F27" s="74">
        <v>22</v>
      </c>
      <c r="G27" s="61" t="str">
        <f>B27</f>
        <v>Georgie Fennell</v>
      </c>
      <c r="H27" s="69">
        <v>4</v>
      </c>
      <c r="I27" s="69">
        <v>3.23</v>
      </c>
      <c r="J27" s="67"/>
      <c r="K27" s="88" t="s">
        <v>146</v>
      </c>
      <c r="L27" s="61" t="str">
        <f>IF(H36=2,G36,(IF(H37=2,G37,(IF(H38=2,G38,(IF(H39=2,G39,2.6)))))))</f>
        <v>Phoebe Kane</v>
      </c>
      <c r="M27" s="79">
        <v>3</v>
      </c>
      <c r="N27" s="69">
        <v>8.83</v>
      </c>
      <c r="O27" s="67"/>
      <c r="P27" s="88" t="s">
        <v>21</v>
      </c>
      <c r="Q27" s="61" t="str">
        <f>IF(M27=1,L27,(IF(M28=1,L28,(IF(M29=1,L29,(IF(M30=1,L30,1.9)))))))</f>
        <v>Jazz Wylie</v>
      </c>
      <c r="R27" s="69">
        <v>2</v>
      </c>
      <c r="S27" s="69">
        <v>9.16</v>
      </c>
      <c r="T27" s="67"/>
      <c r="U27" s="67"/>
      <c r="V27" s="67"/>
      <c r="W27" s="67"/>
      <c r="X27" s="67"/>
      <c r="Y27" s="67"/>
    </row>
    <row r="28" spans="1:25" ht="15">
      <c r="A28" s="2">
        <v>23</v>
      </c>
      <c r="B28" s="59" t="s">
        <v>284</v>
      </c>
      <c r="E28" s="67"/>
      <c r="F28" s="67"/>
      <c r="G28" s="98"/>
      <c r="H28" s="67"/>
      <c r="I28" s="67"/>
      <c r="J28" s="67"/>
      <c r="K28" s="88" t="s">
        <v>147</v>
      </c>
      <c r="L28" s="61" t="str">
        <f>IF(H30=2,G30,(IF(H31=2,G31,(IF(H32=2,G32,(IF(H33=2,G33,2.5)))))))</f>
        <v>Bonnie Hills</v>
      </c>
      <c r="M28" s="69">
        <v>4</v>
      </c>
      <c r="N28" s="69">
        <v>5.43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5" ht="15">
      <c r="A29" s="2">
        <v>24</v>
      </c>
      <c r="B29" s="59" t="s">
        <v>285</v>
      </c>
      <c r="E29" s="67"/>
      <c r="F29" s="67"/>
      <c r="G29" s="98" t="s">
        <v>84</v>
      </c>
      <c r="H29" s="67">
        <v>5</v>
      </c>
      <c r="I29" s="67"/>
      <c r="J29" s="67"/>
      <c r="K29" s="88" t="s">
        <v>21</v>
      </c>
      <c r="L29" s="61" t="str">
        <f>IF(H30=1,G30,(IF(H31=1,G31,(IF(H32=1,G32,(IF(H33=1,G33,1.5)))))))</f>
        <v>Jazz Wylie</v>
      </c>
      <c r="M29" s="69">
        <v>1</v>
      </c>
      <c r="N29" s="69">
        <v>13.77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>
      <c r="E30" s="88" t="s">
        <v>146</v>
      </c>
      <c r="F30" s="79">
        <v>5</v>
      </c>
      <c r="G30" s="61" t="str">
        <f>B10</f>
        <v>Jazz Wylie</v>
      </c>
      <c r="H30" s="69">
        <v>1</v>
      </c>
      <c r="I30" s="69">
        <v>16.600000000000001</v>
      </c>
      <c r="J30" s="67"/>
      <c r="K30" s="88" t="s">
        <v>148</v>
      </c>
      <c r="L30" s="61" t="str">
        <f>IF(H36=1,G36,(IF(H37=1,G37,(IF(H38=1,G38,(IF(H39=1,G39,1.6)))))))</f>
        <v>Grace Kama</v>
      </c>
      <c r="M30" s="74">
        <v>2</v>
      </c>
      <c r="N30" s="69">
        <v>9.6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>
      <c r="E31" s="88" t="s">
        <v>147</v>
      </c>
      <c r="F31" s="69">
        <v>8</v>
      </c>
      <c r="G31" s="61" t="str">
        <f>B13</f>
        <v>Aliza Dunlop</v>
      </c>
      <c r="H31" s="69">
        <v>4</v>
      </c>
      <c r="I31" s="69">
        <v>5.63</v>
      </c>
      <c r="J31" s="67"/>
      <c r="K31" s="67"/>
      <c r="L31" s="67"/>
      <c r="M31" s="67"/>
      <c r="N31" s="67"/>
      <c r="O31" s="67"/>
      <c r="P31" s="78"/>
      <c r="Q31" s="78"/>
      <c r="R31" s="78"/>
      <c r="S31" s="78"/>
      <c r="T31" s="67"/>
      <c r="U31" s="67"/>
      <c r="V31" s="67"/>
      <c r="W31" s="67"/>
      <c r="X31" s="67"/>
      <c r="Y31" s="67"/>
    </row>
    <row r="32" spans="1:25">
      <c r="E32" s="88" t="s">
        <v>21</v>
      </c>
      <c r="F32" s="69">
        <v>17</v>
      </c>
      <c r="G32" s="61" t="str">
        <f>B22</f>
        <v>Sophie Drew</v>
      </c>
      <c r="H32" s="69">
        <v>3</v>
      </c>
      <c r="I32" s="69">
        <v>5.83</v>
      </c>
      <c r="J32" s="67"/>
      <c r="K32" s="67"/>
      <c r="L32" s="67"/>
      <c r="M32" s="67"/>
      <c r="N32" s="67"/>
      <c r="O32" s="67"/>
      <c r="P32" s="78"/>
      <c r="Q32" s="78"/>
      <c r="R32" s="78"/>
      <c r="S32" s="78"/>
      <c r="T32" s="67"/>
      <c r="U32" s="67"/>
      <c r="V32" s="67"/>
      <c r="W32" s="67"/>
      <c r="X32" s="67"/>
      <c r="Y32" s="67"/>
    </row>
    <row r="33" spans="5:25">
      <c r="E33" s="88" t="s">
        <v>148</v>
      </c>
      <c r="F33" s="74">
        <v>20</v>
      </c>
      <c r="G33" s="61" t="str">
        <f>B25</f>
        <v>Bonnie Hills</v>
      </c>
      <c r="H33" s="89">
        <v>2</v>
      </c>
      <c r="I33" s="69">
        <v>9.16</v>
      </c>
      <c r="J33" s="67"/>
      <c r="K33" s="67"/>
      <c r="L33" s="67"/>
      <c r="M33" s="67"/>
      <c r="N33" s="67"/>
      <c r="O33" s="67"/>
      <c r="P33" s="78"/>
      <c r="Q33" s="78"/>
      <c r="R33" s="78"/>
      <c r="S33" s="78"/>
      <c r="T33" s="67"/>
      <c r="U33" s="67"/>
      <c r="V33" s="67"/>
      <c r="W33" s="67"/>
      <c r="X33" s="67"/>
      <c r="Y33" s="67"/>
    </row>
    <row r="34" spans="5:25">
      <c r="E34" s="78"/>
      <c r="F34" s="78"/>
      <c r="G34" s="107"/>
      <c r="H34" s="78"/>
      <c r="I34" s="78"/>
      <c r="J34" s="67"/>
      <c r="K34" s="67"/>
      <c r="L34" s="67"/>
      <c r="M34" s="67"/>
      <c r="N34" s="67"/>
      <c r="O34" s="67"/>
      <c r="P34" s="78"/>
      <c r="Q34" s="78"/>
      <c r="R34" s="78"/>
      <c r="S34" s="78"/>
      <c r="T34" s="67"/>
      <c r="U34" s="67"/>
      <c r="V34" s="67"/>
      <c r="W34" s="67"/>
      <c r="X34" s="67"/>
      <c r="Y34" s="67"/>
    </row>
    <row r="35" spans="5:25">
      <c r="E35" s="78"/>
      <c r="F35" s="67"/>
      <c r="G35" s="98" t="s">
        <v>85</v>
      </c>
      <c r="H35" s="67">
        <v>6</v>
      </c>
      <c r="I35" s="67"/>
      <c r="J35" s="67"/>
      <c r="K35" s="78"/>
      <c r="L35" s="78"/>
      <c r="M35" s="78"/>
      <c r="N35" s="78"/>
      <c r="O35" s="67"/>
      <c r="P35" s="78"/>
      <c r="Q35" s="78"/>
      <c r="R35" s="78"/>
      <c r="S35" s="78"/>
      <c r="T35" s="67"/>
      <c r="U35" s="67"/>
      <c r="V35" s="67"/>
      <c r="W35" s="67"/>
      <c r="X35" s="67"/>
      <c r="Y35" s="67"/>
    </row>
    <row r="36" spans="5:25">
      <c r="E36" s="88" t="s">
        <v>146</v>
      </c>
      <c r="F36" s="79">
        <v>2</v>
      </c>
      <c r="G36" s="61" t="str">
        <f>B7</f>
        <v>Grace Kama</v>
      </c>
      <c r="H36" s="69">
        <v>1</v>
      </c>
      <c r="I36" s="69">
        <v>15.66</v>
      </c>
      <c r="J36" s="67"/>
      <c r="K36" s="78"/>
      <c r="L36" s="78"/>
      <c r="M36" s="78"/>
      <c r="N36" s="78"/>
      <c r="O36" s="67"/>
      <c r="P36" s="78"/>
      <c r="Q36" s="78"/>
      <c r="R36" s="78"/>
      <c r="S36" s="78"/>
      <c r="T36" s="67"/>
      <c r="U36" s="67"/>
      <c r="V36" s="67"/>
      <c r="W36" s="67"/>
      <c r="X36" s="67"/>
      <c r="Y36" s="67"/>
    </row>
    <row r="37" spans="5:25">
      <c r="E37" s="88" t="s">
        <v>147</v>
      </c>
      <c r="F37" s="69">
        <v>11</v>
      </c>
      <c r="G37" s="61" t="str">
        <f>B16</f>
        <v>Tayla Green</v>
      </c>
      <c r="H37" s="69">
        <v>3</v>
      </c>
      <c r="I37" s="69">
        <v>6.67</v>
      </c>
      <c r="J37" s="67"/>
      <c r="K37" s="78"/>
      <c r="L37" s="78"/>
      <c r="M37" s="78"/>
      <c r="N37" s="78"/>
      <c r="O37" s="67"/>
      <c r="P37" s="78"/>
      <c r="Q37" s="78"/>
      <c r="R37" s="78"/>
      <c r="S37" s="78"/>
      <c r="T37" s="67"/>
      <c r="U37" s="67"/>
      <c r="V37" s="67"/>
      <c r="W37" s="67"/>
      <c r="X37" s="67"/>
      <c r="Y37" s="67"/>
    </row>
    <row r="38" spans="5:25">
      <c r="E38" s="88" t="s">
        <v>21</v>
      </c>
      <c r="F38" s="69">
        <v>14</v>
      </c>
      <c r="G38" s="61" t="str">
        <f>B19</f>
        <v>Phoebe Kane</v>
      </c>
      <c r="H38" s="69">
        <v>2</v>
      </c>
      <c r="I38" s="69">
        <v>8.57</v>
      </c>
      <c r="J38" s="67"/>
      <c r="K38" s="78"/>
      <c r="L38" s="78"/>
      <c r="M38" s="78"/>
      <c r="N38" s="78"/>
      <c r="O38" s="67"/>
      <c r="P38" s="78"/>
      <c r="Q38" s="78"/>
      <c r="R38" s="78"/>
      <c r="S38" s="78"/>
      <c r="T38" s="67"/>
      <c r="U38" s="67"/>
      <c r="V38" s="67"/>
      <c r="W38" s="67"/>
      <c r="X38" s="67"/>
      <c r="Y38" s="67"/>
    </row>
    <row r="39" spans="5:25">
      <c r="E39" s="88" t="s">
        <v>148</v>
      </c>
      <c r="F39" s="74">
        <v>23</v>
      </c>
      <c r="G39" s="61" t="str">
        <f>B28</f>
        <v>Alt. 1</v>
      </c>
      <c r="H39" s="69"/>
      <c r="I39" s="69"/>
      <c r="J39" s="67"/>
      <c r="K39" s="78"/>
      <c r="L39" s="78"/>
      <c r="M39" s="78"/>
      <c r="N39" s="78"/>
      <c r="O39" s="67"/>
      <c r="P39" s="78"/>
      <c r="Q39" s="78"/>
      <c r="R39" s="78"/>
      <c r="S39" s="78"/>
      <c r="T39" s="67"/>
      <c r="U39" s="67"/>
      <c r="V39" s="67"/>
      <c r="W39" s="67"/>
      <c r="X39" s="67"/>
      <c r="Y39" s="67"/>
    </row>
    <row r="40" spans="5:25"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5:25"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</row>
    <row r="42" spans="5:25"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5:25"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5:25"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5:25"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5:25"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5:25"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5:25"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5:25"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5:25"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5:25"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spans="5:25"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pans="5:25"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5:25"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</row>
    <row r="55" spans="5:25"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5:25"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5:25"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</row>
    <row r="58" spans="5:25"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5:25"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5:25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5:25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5:25"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  <row r="63" spans="5:25"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5:25"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  <row r="65" spans="5:25"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5:25"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</row>
    <row r="67" spans="5:25"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8" spans="5:25"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5:25"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5:25"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5:25"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</row>
    <row r="72" spans="5:25"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</row>
    <row r="73" spans="5:25"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5:25"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5:25"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5:25"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5:25"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</sheetData>
  <sheetProtection password="EDAE" sheet="1" objects="1" scenarios="1"/>
  <pageMargins left="0.75" right="0.75" top="1" bottom="1" header="0.5" footer="0.5"/>
  <pageSetup paperSize="9" scale="71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59"/>
  <sheetViews>
    <sheetView topLeftCell="D1" workbookViewId="0">
      <selection activeCell="L58" sqref="L58"/>
    </sheetView>
  </sheetViews>
  <sheetFormatPr defaultColWidth="11.42578125" defaultRowHeight="12.75"/>
  <cols>
    <col min="1" max="1" width="10.85546875" hidden="1" customWidth="1"/>
    <col min="2" max="2" width="26.140625" hidden="1" customWidth="1"/>
    <col min="3" max="3" width="5" hidden="1" customWidth="1"/>
    <col min="4" max="4" width="10.85546875" customWidth="1"/>
    <col min="5" max="5" width="5.85546875" bestFit="1" customWidth="1"/>
    <col min="6" max="6" width="11.42578125" hidden="1" customWidth="1"/>
    <col min="7" max="7" width="20.7109375" customWidth="1"/>
    <col min="8" max="8" width="3.42578125" customWidth="1"/>
    <col min="9" max="10" width="5.85546875" customWidth="1"/>
    <col min="11" max="11" width="11.42578125" hidden="1" customWidth="1"/>
    <col min="12" max="12" width="21.85546875" bestFit="1" customWidth="1"/>
    <col min="13" max="13" width="3.140625" customWidth="1"/>
    <col min="14" max="14" width="6.140625" customWidth="1"/>
    <col min="15" max="15" width="5.42578125" customWidth="1"/>
    <col min="16" max="16" width="11.42578125" hidden="1" customWidth="1"/>
    <col min="17" max="17" width="21.85546875" bestFit="1" customWidth="1"/>
    <col min="18" max="18" width="3.28515625" customWidth="1"/>
    <col min="19" max="20" width="5.7109375" customWidth="1"/>
    <col min="21" max="21" width="11.42578125" hidden="1" customWidth="1"/>
    <col min="22" max="22" width="21.85546875" bestFit="1" customWidth="1"/>
    <col min="23" max="23" width="4.5703125" customWidth="1"/>
    <col min="24" max="24" width="6" bestFit="1" customWidth="1"/>
  </cols>
  <sheetData>
    <row r="1" spans="1:25" ht="15.95" customHeight="1">
      <c r="B1" s="12" t="s">
        <v>39</v>
      </c>
      <c r="E1" s="24"/>
      <c r="F1" s="25"/>
      <c r="G1" s="25"/>
      <c r="H1" s="25"/>
      <c r="I1" s="25"/>
      <c r="J1" s="25"/>
      <c r="K1" s="25"/>
      <c r="L1" s="25"/>
      <c r="M1" s="7" t="s">
        <v>205</v>
      </c>
      <c r="N1" s="7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>
      <c r="B2" s="12" t="s">
        <v>40</v>
      </c>
      <c r="E2" s="25"/>
      <c r="F2" s="26"/>
      <c r="G2" s="25"/>
      <c r="H2" s="25"/>
      <c r="I2" s="25"/>
      <c r="J2" s="25"/>
      <c r="K2" s="25"/>
      <c r="L2" s="25"/>
      <c r="M2" s="98" t="s">
        <v>149</v>
      </c>
      <c r="N2" s="98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5">
      <c r="B3" s="12" t="s">
        <v>41</v>
      </c>
      <c r="E3" s="66"/>
      <c r="F3" s="127"/>
      <c r="G3" s="66"/>
      <c r="H3" s="66"/>
      <c r="I3" s="66"/>
      <c r="J3" s="66"/>
      <c r="K3" s="128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</row>
    <row r="4" spans="1:25">
      <c r="B4" s="12" t="s">
        <v>42</v>
      </c>
      <c r="E4" s="129"/>
      <c r="F4" s="130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</row>
    <row r="5" spans="1:25">
      <c r="B5" s="12" t="s">
        <v>43</v>
      </c>
      <c r="E5" s="131"/>
      <c r="F5" s="130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>
      <c r="B6" s="19" t="s">
        <v>44</v>
      </c>
      <c r="C6" s="19"/>
      <c r="E6" s="130"/>
      <c r="F6" s="130"/>
      <c r="G6" s="130" t="s">
        <v>86</v>
      </c>
      <c r="H6" s="130"/>
      <c r="I6" s="130"/>
      <c r="J6" s="130"/>
      <c r="K6" s="132"/>
      <c r="L6" s="130"/>
      <c r="M6" s="130"/>
      <c r="N6" s="130"/>
      <c r="O6" s="130"/>
      <c r="P6" s="133"/>
      <c r="Q6" s="134"/>
      <c r="R6" s="130"/>
      <c r="S6" s="130"/>
      <c r="T6" s="130"/>
      <c r="U6" s="135"/>
      <c r="V6" s="130"/>
      <c r="W6" s="130"/>
      <c r="X6" s="130"/>
      <c r="Y6" s="67"/>
    </row>
    <row r="7" spans="1:25">
      <c r="B7" s="19"/>
      <c r="C7" s="19"/>
      <c r="E7" s="131"/>
      <c r="F7" s="66"/>
      <c r="G7" s="66" t="s">
        <v>0</v>
      </c>
      <c r="H7" s="66"/>
      <c r="I7" s="66"/>
      <c r="J7" s="66"/>
      <c r="K7" s="66"/>
      <c r="L7" s="66" t="s">
        <v>1</v>
      </c>
      <c r="M7" s="66"/>
      <c r="N7" s="66"/>
      <c r="O7" s="66"/>
      <c r="P7" s="66"/>
      <c r="Q7" s="66" t="s">
        <v>2</v>
      </c>
      <c r="R7" s="66"/>
      <c r="S7" s="66"/>
      <c r="T7" s="66"/>
      <c r="U7" s="66"/>
      <c r="V7" s="66" t="s">
        <v>3</v>
      </c>
      <c r="W7" s="66"/>
      <c r="X7" s="66"/>
      <c r="Y7" s="67"/>
    </row>
    <row r="8" spans="1:25">
      <c r="A8" t="s">
        <v>45</v>
      </c>
      <c r="B8" s="12" t="s">
        <v>46</v>
      </c>
      <c r="C8" s="12"/>
      <c r="E8" s="88" t="s">
        <v>146</v>
      </c>
      <c r="F8" s="65">
        <v>1</v>
      </c>
      <c r="G8" s="65" t="str">
        <f>B11</f>
        <v>Cannon Carr</v>
      </c>
      <c r="H8" s="65">
        <v>1</v>
      </c>
      <c r="I8" s="65">
        <v>14</v>
      </c>
      <c r="J8" s="66"/>
      <c r="K8" s="136">
        <v>12</v>
      </c>
      <c r="L8" s="65" t="str">
        <f>B22</f>
        <v>Landen Smales</v>
      </c>
      <c r="M8" s="65">
        <v>1</v>
      </c>
      <c r="N8" s="65">
        <v>14</v>
      </c>
      <c r="O8" s="66"/>
      <c r="P8" s="136">
        <v>6</v>
      </c>
      <c r="Q8" s="65" t="str">
        <f>B16</f>
        <v>Manning Gregory</v>
      </c>
      <c r="R8" s="65">
        <v>2</v>
      </c>
      <c r="S8" s="65">
        <v>8.8000000000000007</v>
      </c>
      <c r="T8" s="66"/>
      <c r="U8" s="136">
        <v>7</v>
      </c>
      <c r="V8" s="65" t="str">
        <f>B17</f>
        <v>Mannix Greentree-Squiers</v>
      </c>
      <c r="W8" s="65">
        <v>1</v>
      </c>
      <c r="X8" s="65">
        <v>14.83</v>
      </c>
      <c r="Y8" s="67"/>
    </row>
    <row r="9" spans="1:25">
      <c r="A9" t="s">
        <v>47</v>
      </c>
      <c r="B9" s="12" t="s">
        <v>48</v>
      </c>
      <c r="C9" s="12"/>
      <c r="E9" s="88" t="s">
        <v>147</v>
      </c>
      <c r="F9" s="65">
        <v>24</v>
      </c>
      <c r="G9" s="65" t="str">
        <f>B34</f>
        <v>Mitchell Peterson</v>
      </c>
      <c r="H9" s="65">
        <v>2</v>
      </c>
      <c r="I9" s="65">
        <v>9.73</v>
      </c>
      <c r="J9" s="66"/>
      <c r="K9" s="137">
        <v>13</v>
      </c>
      <c r="L9" s="65" t="str">
        <f>B23</f>
        <v>Mateus Bersot</v>
      </c>
      <c r="M9" s="65">
        <v>2</v>
      </c>
      <c r="N9" s="65">
        <v>11.24</v>
      </c>
      <c r="O9" s="66"/>
      <c r="P9" s="137">
        <v>19</v>
      </c>
      <c r="Q9" s="65" t="str">
        <f>B29</f>
        <v>Xennex Holmstrom</v>
      </c>
      <c r="R9" s="65">
        <v>4</v>
      </c>
      <c r="S9" s="65">
        <v>4.5999999999999996</v>
      </c>
      <c r="T9" s="66"/>
      <c r="U9" s="137">
        <v>18</v>
      </c>
      <c r="V9" s="65" t="str">
        <f>B28</f>
        <v>Billy Haoui</v>
      </c>
      <c r="W9" s="65">
        <v>3</v>
      </c>
      <c r="X9" s="65">
        <v>9.06</v>
      </c>
      <c r="Y9" s="67"/>
    </row>
    <row r="10" spans="1:25">
      <c r="A10" t="s">
        <v>50</v>
      </c>
      <c r="B10" s="12" t="s">
        <v>51</v>
      </c>
      <c r="E10" s="88" t="s">
        <v>21</v>
      </c>
      <c r="F10" s="65">
        <v>25</v>
      </c>
      <c r="G10" s="65" t="str">
        <f>B35</f>
        <v>Baxter Hurt</v>
      </c>
      <c r="H10" s="65">
        <v>3</v>
      </c>
      <c r="I10" s="65">
        <v>8.16</v>
      </c>
      <c r="J10" s="66"/>
      <c r="K10" s="137">
        <v>36</v>
      </c>
      <c r="L10" s="65" t="str">
        <f>B46</f>
        <v>Finn Lindner</v>
      </c>
      <c r="M10" s="65" t="s">
        <v>466</v>
      </c>
      <c r="N10" s="65"/>
      <c r="O10" s="66"/>
      <c r="P10" s="137">
        <v>30</v>
      </c>
      <c r="Q10" s="65" t="str">
        <f>B40</f>
        <v>Zane Hall</v>
      </c>
      <c r="R10" s="65">
        <v>1</v>
      </c>
      <c r="S10" s="65">
        <v>10.73</v>
      </c>
      <c r="T10" s="66"/>
      <c r="U10" s="137">
        <v>31</v>
      </c>
      <c r="V10" s="65" t="str">
        <f>B41</f>
        <v>Sam Griffiths</v>
      </c>
      <c r="W10" s="65">
        <v>2</v>
      </c>
      <c r="X10" s="65">
        <v>10.7</v>
      </c>
      <c r="Y10" s="67"/>
    </row>
    <row r="11" spans="1:25" ht="15">
      <c r="A11" s="2">
        <v>1</v>
      </c>
      <c r="B11" s="59" t="s">
        <v>391</v>
      </c>
      <c r="C11" s="57"/>
      <c r="E11" s="88" t="s">
        <v>148</v>
      </c>
      <c r="F11" s="65">
        <v>48</v>
      </c>
      <c r="G11" s="65" t="str">
        <f>B58</f>
        <v>Alt. 2</v>
      </c>
      <c r="H11" s="65"/>
      <c r="I11" s="65"/>
      <c r="J11" s="66"/>
      <c r="K11" s="138">
        <v>37</v>
      </c>
      <c r="L11" s="65" t="str">
        <f>B47</f>
        <v>Henry Poole</v>
      </c>
      <c r="M11" s="65">
        <v>3</v>
      </c>
      <c r="N11" s="65">
        <v>6.5</v>
      </c>
      <c r="O11" s="66"/>
      <c r="P11" s="138">
        <v>43</v>
      </c>
      <c r="Q11" s="65" t="str">
        <f>B53</f>
        <v>Noah Dore</v>
      </c>
      <c r="R11" s="65">
        <v>3</v>
      </c>
      <c r="S11" s="65">
        <v>6.7</v>
      </c>
      <c r="T11" s="66"/>
      <c r="U11" s="138">
        <v>42</v>
      </c>
      <c r="V11" s="65" t="str">
        <f>B52</f>
        <v>Jai Jenner</v>
      </c>
      <c r="W11" s="65">
        <v>4</v>
      </c>
      <c r="X11" s="65">
        <v>5.4</v>
      </c>
      <c r="Y11" s="67"/>
    </row>
    <row r="12" spans="1:25" ht="15">
      <c r="A12" s="2">
        <v>2</v>
      </c>
      <c r="B12" s="59" t="s">
        <v>392</v>
      </c>
      <c r="C12" s="53"/>
      <c r="E12" s="131"/>
      <c r="F12" s="66"/>
      <c r="G12" s="66" t="s">
        <v>4</v>
      </c>
      <c r="H12" s="66"/>
      <c r="I12" s="66"/>
      <c r="J12" s="66"/>
      <c r="K12" s="66"/>
      <c r="L12" s="66" t="s">
        <v>5</v>
      </c>
      <c r="M12" s="66"/>
      <c r="N12" s="66"/>
      <c r="O12" s="66"/>
      <c r="P12" s="66"/>
      <c r="Q12" s="66" t="s">
        <v>6</v>
      </c>
      <c r="R12" s="66"/>
      <c r="S12" s="66"/>
      <c r="T12" s="66"/>
      <c r="U12" s="66"/>
      <c r="V12" s="66" t="s">
        <v>7</v>
      </c>
      <c r="W12" s="66"/>
      <c r="X12" s="66"/>
      <c r="Y12" s="67"/>
    </row>
    <row r="13" spans="1:25" ht="15">
      <c r="A13" s="2">
        <v>3</v>
      </c>
      <c r="B13" s="59" t="s">
        <v>393</v>
      </c>
      <c r="C13" s="53"/>
      <c r="E13" s="88" t="s">
        <v>146</v>
      </c>
      <c r="F13" s="65">
        <v>3</v>
      </c>
      <c r="G13" s="65" t="str">
        <f>B13</f>
        <v>Harley Walters</v>
      </c>
      <c r="H13" s="65">
        <v>1</v>
      </c>
      <c r="I13" s="65">
        <v>14.73</v>
      </c>
      <c r="J13" s="66"/>
      <c r="K13" s="136">
        <v>10</v>
      </c>
      <c r="L13" s="65" t="str">
        <f>B20</f>
        <v>Chez Bos</v>
      </c>
      <c r="M13" s="65">
        <v>2</v>
      </c>
      <c r="N13" s="65">
        <v>11.47</v>
      </c>
      <c r="O13" s="66"/>
      <c r="P13" s="136">
        <v>4</v>
      </c>
      <c r="Q13" s="65" t="str">
        <f>B14</f>
        <v>Willis Droomer</v>
      </c>
      <c r="R13" s="65">
        <v>1</v>
      </c>
      <c r="S13" s="65">
        <v>15.33</v>
      </c>
      <c r="T13" s="66"/>
      <c r="U13" s="136">
        <v>9</v>
      </c>
      <c r="V13" s="65" t="str">
        <f>B19</f>
        <v>Sunny Kama</v>
      </c>
      <c r="W13" s="65">
        <v>2</v>
      </c>
      <c r="X13" s="65">
        <v>7.34</v>
      </c>
      <c r="Y13" s="67"/>
    </row>
    <row r="14" spans="1:25" ht="15">
      <c r="A14" s="2">
        <v>4</v>
      </c>
      <c r="B14" s="59" t="s">
        <v>394</v>
      </c>
      <c r="C14" s="53"/>
      <c r="E14" s="88" t="s">
        <v>147</v>
      </c>
      <c r="F14" s="65">
        <v>22</v>
      </c>
      <c r="G14" s="65" t="str">
        <f>B32</f>
        <v>Eden Goldsbury</v>
      </c>
      <c r="H14" s="65">
        <v>4</v>
      </c>
      <c r="I14" s="65">
        <v>4.37</v>
      </c>
      <c r="J14" s="66"/>
      <c r="K14" s="137">
        <v>15</v>
      </c>
      <c r="L14" s="65" t="str">
        <f>B25</f>
        <v>Slayter Lowry</v>
      </c>
      <c r="M14" s="65">
        <v>3</v>
      </c>
      <c r="N14" s="65">
        <v>7.67</v>
      </c>
      <c r="O14" s="66"/>
      <c r="P14" s="137">
        <v>21</v>
      </c>
      <c r="Q14" s="65" t="str">
        <f>B31</f>
        <v>Hunter Winkler</v>
      </c>
      <c r="R14" s="65">
        <v>3</v>
      </c>
      <c r="S14" s="65">
        <v>5.23</v>
      </c>
      <c r="T14" s="66"/>
      <c r="U14" s="137">
        <v>16</v>
      </c>
      <c r="V14" s="65" t="str">
        <f>B26</f>
        <v>Lucas Hickson</v>
      </c>
      <c r="W14" s="65">
        <v>1</v>
      </c>
      <c r="X14" s="65">
        <v>11.57</v>
      </c>
      <c r="Y14" s="67"/>
    </row>
    <row r="15" spans="1:25" ht="15">
      <c r="A15" s="2">
        <v>5</v>
      </c>
      <c r="B15" s="59" t="s">
        <v>395</v>
      </c>
      <c r="C15" s="53"/>
      <c r="E15" s="88" t="s">
        <v>21</v>
      </c>
      <c r="F15" s="65">
        <v>27</v>
      </c>
      <c r="G15" s="65" t="str">
        <f>B37</f>
        <v>Sol Gruendling</v>
      </c>
      <c r="H15" s="65">
        <v>2</v>
      </c>
      <c r="I15" s="65">
        <v>11.9</v>
      </c>
      <c r="J15" s="66"/>
      <c r="K15" s="137">
        <v>34</v>
      </c>
      <c r="L15" s="65" t="str">
        <f>B44</f>
        <v>Finn Rosenfeldt</v>
      </c>
      <c r="M15" s="65">
        <v>4</v>
      </c>
      <c r="N15" s="65">
        <v>5.36</v>
      </c>
      <c r="O15" s="66"/>
      <c r="P15" s="137">
        <v>28</v>
      </c>
      <c r="Q15" s="65" t="str">
        <f>B38</f>
        <v>Dane Henry</v>
      </c>
      <c r="R15" s="65">
        <v>4</v>
      </c>
      <c r="S15" s="65">
        <v>4.93</v>
      </c>
      <c r="T15" s="66"/>
      <c r="U15" s="137">
        <v>33</v>
      </c>
      <c r="V15" s="65" t="str">
        <f>B43</f>
        <v>Marki Cameron</v>
      </c>
      <c r="W15" s="65">
        <v>3</v>
      </c>
      <c r="X15" s="65">
        <v>7</v>
      </c>
      <c r="Y15" s="67"/>
    </row>
    <row r="16" spans="1:25" ht="15">
      <c r="A16" s="2">
        <v>6</v>
      </c>
      <c r="B16" s="59" t="s">
        <v>396</v>
      </c>
      <c r="C16" s="53"/>
      <c r="E16" s="88" t="s">
        <v>148</v>
      </c>
      <c r="F16" s="65">
        <v>46</v>
      </c>
      <c r="G16" s="65" t="str">
        <f>B56</f>
        <v>Tommy Horn</v>
      </c>
      <c r="H16" s="65">
        <v>3</v>
      </c>
      <c r="I16" s="65">
        <v>5.5</v>
      </c>
      <c r="J16" s="66"/>
      <c r="K16" s="138">
        <v>39</v>
      </c>
      <c r="L16" s="65" t="str">
        <f>B49</f>
        <v>Will Martin</v>
      </c>
      <c r="M16" s="65">
        <v>1</v>
      </c>
      <c r="N16" s="65">
        <v>11.73</v>
      </c>
      <c r="O16" s="66"/>
      <c r="P16" s="138">
        <v>45</v>
      </c>
      <c r="Q16" s="65" t="str">
        <f>B55</f>
        <v>Jack Bassett</v>
      </c>
      <c r="R16" s="65">
        <v>2</v>
      </c>
      <c r="S16" s="65">
        <v>8.9</v>
      </c>
      <c r="T16" s="66"/>
      <c r="U16" s="138">
        <v>40</v>
      </c>
      <c r="V16" s="65" t="str">
        <f>B50</f>
        <v>Finn Blanchard</v>
      </c>
      <c r="W16" s="65">
        <v>4</v>
      </c>
      <c r="X16" s="65">
        <v>2.73</v>
      </c>
      <c r="Y16" s="67"/>
    </row>
    <row r="17" spans="1:25" ht="15">
      <c r="A17" s="2">
        <v>7</v>
      </c>
      <c r="B17" s="59" t="s">
        <v>397</v>
      </c>
      <c r="C17" s="53"/>
      <c r="E17" s="131"/>
      <c r="F17" s="66"/>
      <c r="G17" s="66" t="s">
        <v>8</v>
      </c>
      <c r="H17" s="66"/>
      <c r="I17" s="66"/>
      <c r="J17" s="66"/>
      <c r="K17" s="66"/>
      <c r="L17" s="66" t="s">
        <v>9</v>
      </c>
      <c r="M17" s="66"/>
      <c r="N17" s="66"/>
      <c r="O17" s="66"/>
      <c r="P17" s="66"/>
      <c r="Q17" s="66" t="s">
        <v>10</v>
      </c>
      <c r="R17" s="66"/>
      <c r="S17" s="66"/>
      <c r="T17" s="66"/>
      <c r="U17" s="66"/>
      <c r="V17" s="66" t="s">
        <v>11</v>
      </c>
      <c r="W17" s="66"/>
      <c r="X17" s="66"/>
      <c r="Y17" s="67"/>
    </row>
    <row r="18" spans="1:25" ht="15">
      <c r="A18" s="2">
        <v>8</v>
      </c>
      <c r="B18" s="59" t="s">
        <v>398</v>
      </c>
      <c r="C18" s="54"/>
      <c r="E18" s="88" t="s">
        <v>146</v>
      </c>
      <c r="F18" s="65">
        <v>2</v>
      </c>
      <c r="G18" s="65" t="str">
        <f>B12</f>
        <v>Hugh Vaughan</v>
      </c>
      <c r="H18" s="65">
        <v>1</v>
      </c>
      <c r="I18" s="65">
        <v>15.9</v>
      </c>
      <c r="J18" s="66"/>
      <c r="K18" s="136">
        <v>11</v>
      </c>
      <c r="L18" s="65" t="str">
        <f>B21</f>
        <v>Macklin Flynn</v>
      </c>
      <c r="M18" s="65">
        <v>1</v>
      </c>
      <c r="N18" s="65">
        <v>10.64</v>
      </c>
      <c r="O18" s="66"/>
      <c r="P18" s="136">
        <v>5</v>
      </c>
      <c r="Q18" s="65" t="str">
        <f>B15</f>
        <v>Harry O'Brien</v>
      </c>
      <c r="R18" s="65">
        <v>1</v>
      </c>
      <c r="S18" s="65">
        <v>12.43</v>
      </c>
      <c r="T18" s="66"/>
      <c r="U18" s="136">
        <v>8</v>
      </c>
      <c r="V18" s="65" t="str">
        <f>B18</f>
        <v>Ashton Pignat</v>
      </c>
      <c r="W18" s="65">
        <v>1</v>
      </c>
      <c r="X18" s="65">
        <v>15.26</v>
      </c>
      <c r="Y18" s="67"/>
    </row>
    <row r="19" spans="1:25" ht="15">
      <c r="A19" s="2">
        <v>9</v>
      </c>
      <c r="B19" s="59" t="s">
        <v>399</v>
      </c>
      <c r="C19" s="53"/>
      <c r="E19" s="88" t="s">
        <v>147</v>
      </c>
      <c r="F19" s="65">
        <v>23</v>
      </c>
      <c r="G19" s="65" t="str">
        <f>B33</f>
        <v>Tom Whitpaine</v>
      </c>
      <c r="H19" s="65">
        <v>4</v>
      </c>
      <c r="I19" s="65">
        <v>8.33</v>
      </c>
      <c r="J19" s="66"/>
      <c r="K19" s="137">
        <v>14</v>
      </c>
      <c r="L19" s="65" t="str">
        <f>B24</f>
        <v>Fletcher Kelleher</v>
      </c>
      <c r="M19" s="65">
        <v>2</v>
      </c>
      <c r="N19" s="65">
        <v>7.67</v>
      </c>
      <c r="O19" s="66"/>
      <c r="P19" s="137">
        <v>20</v>
      </c>
      <c r="Q19" s="65" t="str">
        <f>B30</f>
        <v>Bohdi Brooks</v>
      </c>
      <c r="R19" s="65">
        <v>4</v>
      </c>
      <c r="S19" s="65">
        <v>4.2300000000000004</v>
      </c>
      <c r="T19" s="66"/>
      <c r="U19" s="137">
        <v>17</v>
      </c>
      <c r="V19" s="65" t="str">
        <f>B27</f>
        <v>Robinson Jack</v>
      </c>
      <c r="W19" s="65">
        <v>4</v>
      </c>
      <c r="X19" s="65">
        <v>3.6</v>
      </c>
      <c r="Y19" s="67"/>
    </row>
    <row r="20" spans="1:25" ht="15">
      <c r="A20" s="2">
        <v>10</v>
      </c>
      <c r="B20" s="59" t="s">
        <v>400</v>
      </c>
      <c r="C20" s="13"/>
      <c r="D20" s="53"/>
      <c r="E20" s="89" t="s">
        <v>21</v>
      </c>
      <c r="F20" s="65">
        <v>26</v>
      </c>
      <c r="G20" s="65" t="str">
        <f>B36</f>
        <v>Kash Smith</v>
      </c>
      <c r="H20" s="65">
        <v>2</v>
      </c>
      <c r="I20" s="65">
        <v>10.5</v>
      </c>
      <c r="J20" s="66"/>
      <c r="K20" s="137">
        <v>35</v>
      </c>
      <c r="L20" s="65" t="str">
        <f>B45</f>
        <v>Cody Buratowski</v>
      </c>
      <c r="M20" s="65">
        <v>4</v>
      </c>
      <c r="N20" s="65">
        <v>5.8</v>
      </c>
      <c r="O20" s="66"/>
      <c r="P20" s="137">
        <v>29</v>
      </c>
      <c r="Q20" s="65" t="str">
        <f>B39</f>
        <v>Scott Arderne</v>
      </c>
      <c r="R20" s="65">
        <v>2</v>
      </c>
      <c r="S20" s="65">
        <v>11.63</v>
      </c>
      <c r="T20" s="66"/>
      <c r="U20" s="137">
        <v>32</v>
      </c>
      <c r="V20" s="65" t="str">
        <f>B42</f>
        <v>Ryder Pennington</v>
      </c>
      <c r="W20" s="65">
        <v>3</v>
      </c>
      <c r="X20" s="65">
        <v>6.43</v>
      </c>
      <c r="Y20" s="67"/>
    </row>
    <row r="21" spans="1:25" ht="15">
      <c r="A21" s="2">
        <v>11</v>
      </c>
      <c r="B21" s="59" t="s">
        <v>401</v>
      </c>
      <c r="C21" s="53"/>
      <c r="E21" s="88" t="s">
        <v>148</v>
      </c>
      <c r="F21" s="65">
        <v>47</v>
      </c>
      <c r="G21" s="65" t="str">
        <f>B57</f>
        <v>Liam Schwensen</v>
      </c>
      <c r="H21" s="65">
        <v>3</v>
      </c>
      <c r="I21" s="65">
        <v>8.4</v>
      </c>
      <c r="J21" s="66"/>
      <c r="K21" s="138">
        <v>38</v>
      </c>
      <c r="L21" s="65" t="str">
        <f>B48</f>
        <v>Max McGillivray</v>
      </c>
      <c r="M21" s="65">
        <v>3</v>
      </c>
      <c r="N21" s="65">
        <v>7.14</v>
      </c>
      <c r="O21" s="66"/>
      <c r="P21" s="138">
        <v>44</v>
      </c>
      <c r="Q21" s="65" t="str">
        <f>B54</f>
        <v>Yadin Wilson</v>
      </c>
      <c r="R21" s="65">
        <v>3</v>
      </c>
      <c r="S21" s="65">
        <v>6.14</v>
      </c>
      <c r="T21" s="66"/>
      <c r="U21" s="138">
        <v>41</v>
      </c>
      <c r="V21" s="65" t="str">
        <f>B51</f>
        <v>Joel Emery</v>
      </c>
      <c r="W21" s="65">
        <v>2</v>
      </c>
      <c r="X21" s="65">
        <v>8.66</v>
      </c>
      <c r="Y21" s="67"/>
    </row>
    <row r="22" spans="1:25" ht="15">
      <c r="A22" s="2">
        <v>12</v>
      </c>
      <c r="B22" s="59" t="s">
        <v>402</v>
      </c>
      <c r="C22" s="53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67"/>
      <c r="W22" s="67"/>
      <c r="X22" s="67"/>
      <c r="Y22" s="67"/>
    </row>
    <row r="23" spans="1:25" ht="15">
      <c r="A23" s="2">
        <v>13</v>
      </c>
      <c r="B23" s="59" t="s">
        <v>403</v>
      </c>
      <c r="C23" s="53"/>
      <c r="E23" s="130"/>
      <c r="F23" s="132"/>
      <c r="G23" s="130" t="s">
        <v>87</v>
      </c>
      <c r="H23" s="130"/>
      <c r="I23" s="130"/>
      <c r="J23" s="130"/>
      <c r="K23" s="133" t="str">
        <f>IF(E2=1,"",IF(E2=2,"",IF(E2=3,"",IF(E2=4,"",IF(E2=5,100,IF($E$2=6,150,""))))))</f>
        <v/>
      </c>
      <c r="L23" s="130"/>
      <c r="M23" s="130"/>
      <c r="N23" s="130"/>
      <c r="O23" s="130"/>
      <c r="P23" s="132"/>
      <c r="Q23" s="130"/>
      <c r="R23" s="130"/>
      <c r="S23" s="130"/>
      <c r="T23" s="130"/>
      <c r="U23" s="133"/>
      <c r="V23" s="130"/>
      <c r="W23" s="130"/>
      <c r="X23" s="130"/>
      <c r="Y23" s="67"/>
    </row>
    <row r="24" spans="1:25" ht="15">
      <c r="A24" s="2">
        <v>14</v>
      </c>
      <c r="B24" s="59" t="s">
        <v>404</v>
      </c>
      <c r="C24" s="53"/>
      <c r="E24" s="66"/>
      <c r="F24" s="66"/>
      <c r="G24" s="66" t="s">
        <v>12</v>
      </c>
      <c r="H24" s="66"/>
      <c r="I24" s="66"/>
      <c r="J24" s="66"/>
      <c r="K24" s="66"/>
      <c r="L24" s="66" t="s">
        <v>13</v>
      </c>
      <c r="M24" s="66"/>
      <c r="N24" s="66"/>
      <c r="O24" s="66"/>
      <c r="P24" s="66" t="s">
        <v>2</v>
      </c>
      <c r="Q24" s="66" t="s">
        <v>14</v>
      </c>
      <c r="R24" s="66"/>
      <c r="S24" s="66"/>
      <c r="T24" s="66"/>
      <c r="U24" s="66" t="s">
        <v>3</v>
      </c>
      <c r="V24" s="66" t="s">
        <v>15</v>
      </c>
      <c r="W24" s="66"/>
      <c r="X24" s="66"/>
      <c r="Y24" s="67"/>
    </row>
    <row r="25" spans="1:25" ht="15">
      <c r="A25" s="2">
        <v>15</v>
      </c>
      <c r="B25" s="59" t="s">
        <v>405</v>
      </c>
      <c r="C25" s="53"/>
      <c r="E25" s="88" t="s">
        <v>146</v>
      </c>
      <c r="F25" s="65"/>
      <c r="G25" s="143" t="str">
        <f>G8</f>
        <v>Cannon Carr</v>
      </c>
      <c r="H25" s="65">
        <v>1</v>
      </c>
      <c r="I25" s="65">
        <v>12.87</v>
      </c>
      <c r="J25" s="66"/>
      <c r="K25" s="136"/>
      <c r="L25" s="143" t="str">
        <f>Q10</f>
        <v>Zane Hall</v>
      </c>
      <c r="M25" s="65">
        <v>2</v>
      </c>
      <c r="N25" s="65">
        <v>12.46</v>
      </c>
      <c r="O25" s="66"/>
      <c r="P25" s="136"/>
      <c r="Q25" s="143" t="str">
        <f>G13</f>
        <v>Harley Walters</v>
      </c>
      <c r="R25" s="65">
        <v>1</v>
      </c>
      <c r="S25" s="65">
        <v>12.43</v>
      </c>
      <c r="T25" s="66"/>
      <c r="U25" s="136"/>
      <c r="V25" s="143" t="str">
        <f>Q13</f>
        <v>Willis Droomer</v>
      </c>
      <c r="W25" s="65">
        <v>1</v>
      </c>
      <c r="X25" s="65">
        <v>16.5</v>
      </c>
      <c r="Y25" s="67"/>
    </row>
    <row r="26" spans="1:25" ht="15">
      <c r="A26" s="2">
        <v>16</v>
      </c>
      <c r="B26" s="59" t="s">
        <v>406</v>
      </c>
      <c r="C26" s="53"/>
      <c r="E26" s="88" t="s">
        <v>147</v>
      </c>
      <c r="F26" s="65"/>
      <c r="G26" s="143" t="str">
        <f>G9</f>
        <v>Mitchell Peterson</v>
      </c>
      <c r="H26" s="65">
        <v>4</v>
      </c>
      <c r="I26" s="65">
        <v>6.54</v>
      </c>
      <c r="J26" s="66"/>
      <c r="K26" s="137"/>
      <c r="L26" s="143" t="str">
        <f>Q8</f>
        <v>Manning Gregory</v>
      </c>
      <c r="M26" s="65">
        <v>3</v>
      </c>
      <c r="N26" s="65">
        <v>10.5</v>
      </c>
      <c r="O26" s="66"/>
      <c r="P26" s="137"/>
      <c r="Q26" s="143" t="str">
        <f>G15</f>
        <v>Sol Gruendling</v>
      </c>
      <c r="R26" s="65">
        <v>3</v>
      </c>
      <c r="S26" s="65">
        <v>8.17</v>
      </c>
      <c r="T26" s="66"/>
      <c r="U26" s="137"/>
      <c r="V26" s="143" t="str">
        <f>Q16</f>
        <v>Jack Bassett</v>
      </c>
      <c r="W26" s="65">
        <v>2</v>
      </c>
      <c r="X26" s="65">
        <v>11.83</v>
      </c>
      <c r="Y26" s="67"/>
    </row>
    <row r="27" spans="1:25" ht="15">
      <c r="A27" s="2">
        <v>17</v>
      </c>
      <c r="B27" s="59" t="s">
        <v>407</v>
      </c>
      <c r="C27" s="53"/>
      <c r="E27" s="88" t="s">
        <v>21</v>
      </c>
      <c r="F27" s="65"/>
      <c r="G27" s="143" t="str">
        <f>L8</f>
        <v>Landen Smales</v>
      </c>
      <c r="H27" s="65">
        <v>2</v>
      </c>
      <c r="I27" s="65">
        <v>8.17</v>
      </c>
      <c r="J27" s="66"/>
      <c r="K27" s="137"/>
      <c r="L27" s="143" t="str">
        <f>V8</f>
        <v>Mannix Greentree-Squiers</v>
      </c>
      <c r="M27" s="65">
        <v>1</v>
      </c>
      <c r="N27" s="65">
        <v>13.9</v>
      </c>
      <c r="O27" s="66"/>
      <c r="P27" s="137"/>
      <c r="Q27" s="143" t="str">
        <f>L16</f>
        <v>Will Martin</v>
      </c>
      <c r="R27" s="65">
        <v>4</v>
      </c>
      <c r="S27" s="65">
        <v>5.96</v>
      </c>
      <c r="T27" s="66"/>
      <c r="U27" s="137"/>
      <c r="V27" s="143" t="str">
        <f>V14</f>
        <v>Lucas Hickson</v>
      </c>
      <c r="W27" s="65">
        <v>3</v>
      </c>
      <c r="X27" s="65">
        <v>10.86</v>
      </c>
      <c r="Y27" s="67"/>
    </row>
    <row r="28" spans="1:25" ht="15">
      <c r="A28" s="2">
        <v>18</v>
      </c>
      <c r="B28" s="59" t="s">
        <v>408</v>
      </c>
      <c r="C28" s="53"/>
      <c r="E28" s="88" t="s">
        <v>148</v>
      </c>
      <c r="F28" s="65"/>
      <c r="G28" s="143" t="str">
        <f>L9</f>
        <v>Mateus Bersot</v>
      </c>
      <c r="H28" s="65">
        <v>3</v>
      </c>
      <c r="I28" s="65">
        <v>7.04</v>
      </c>
      <c r="J28" s="66"/>
      <c r="K28" s="138"/>
      <c r="L28" s="143" t="str">
        <f>V10</f>
        <v>Sam Griffiths</v>
      </c>
      <c r="M28" s="65">
        <v>4</v>
      </c>
      <c r="N28" s="65">
        <v>8.33</v>
      </c>
      <c r="O28" s="66"/>
      <c r="P28" s="138"/>
      <c r="Q28" s="143" t="str">
        <f>L13</f>
        <v>Chez Bos</v>
      </c>
      <c r="R28" s="65">
        <v>2</v>
      </c>
      <c r="S28" s="65">
        <v>9.4</v>
      </c>
      <c r="T28" s="66"/>
      <c r="U28" s="138"/>
      <c r="V28" s="143" t="str">
        <f>V13</f>
        <v>Sunny Kama</v>
      </c>
      <c r="W28" s="65">
        <v>4</v>
      </c>
      <c r="X28" s="65">
        <v>6.57</v>
      </c>
      <c r="Y28" s="67"/>
    </row>
    <row r="29" spans="1:25" ht="15">
      <c r="A29" s="2">
        <v>19</v>
      </c>
      <c r="B29" s="59" t="s">
        <v>409</v>
      </c>
      <c r="C29" s="53"/>
      <c r="E29" s="131"/>
      <c r="F29" s="66"/>
      <c r="G29" s="66" t="s">
        <v>16</v>
      </c>
      <c r="H29" s="66"/>
      <c r="I29" s="66"/>
      <c r="J29" s="66"/>
      <c r="K29" s="66"/>
      <c r="L29" s="66" t="s">
        <v>17</v>
      </c>
      <c r="M29" s="66"/>
      <c r="N29" s="66"/>
      <c r="O29" s="66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ht="15">
      <c r="A30" s="2">
        <v>20</v>
      </c>
      <c r="B30" s="59" t="s">
        <v>410</v>
      </c>
      <c r="C30" s="53"/>
      <c r="E30" s="88" t="s">
        <v>146</v>
      </c>
      <c r="F30" s="65"/>
      <c r="G30" s="143" t="str">
        <f>G18</f>
        <v>Hugh Vaughan</v>
      </c>
      <c r="H30" s="65">
        <v>1</v>
      </c>
      <c r="I30" s="65">
        <v>15.2</v>
      </c>
      <c r="J30" s="66"/>
      <c r="K30" s="136"/>
      <c r="L30" s="143" t="str">
        <f>Q18</f>
        <v>Harry O'Brien</v>
      </c>
      <c r="M30" s="65">
        <v>1</v>
      </c>
      <c r="N30" s="65">
        <v>14.83</v>
      </c>
      <c r="O30" s="66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 ht="15">
      <c r="A31" s="2">
        <v>21</v>
      </c>
      <c r="B31" s="59" t="s">
        <v>411</v>
      </c>
      <c r="C31" s="53"/>
      <c r="E31" s="88" t="s">
        <v>147</v>
      </c>
      <c r="F31" s="65"/>
      <c r="G31" s="143" t="str">
        <f>G20</f>
        <v>Kash Smith</v>
      </c>
      <c r="H31" s="65">
        <v>4</v>
      </c>
      <c r="I31" s="65">
        <v>7.6</v>
      </c>
      <c r="J31" s="66"/>
      <c r="K31" s="137"/>
      <c r="L31" s="143" t="str">
        <f>Q20</f>
        <v>Scott Arderne</v>
      </c>
      <c r="M31" s="65">
        <v>4</v>
      </c>
      <c r="N31" s="65">
        <v>8.5</v>
      </c>
      <c r="O31" s="66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1:25" ht="15">
      <c r="A32" s="2">
        <v>22</v>
      </c>
      <c r="B32" s="59" t="s">
        <v>412</v>
      </c>
      <c r="C32" s="53"/>
      <c r="E32" s="88" t="s">
        <v>21</v>
      </c>
      <c r="F32" s="65"/>
      <c r="G32" s="143" t="str">
        <f>L18</f>
        <v>Macklin Flynn</v>
      </c>
      <c r="H32" s="65">
        <v>3</v>
      </c>
      <c r="I32" s="65">
        <v>8.9700000000000006</v>
      </c>
      <c r="J32" s="66"/>
      <c r="K32" s="137"/>
      <c r="L32" s="143" t="str">
        <f>V18</f>
        <v>Ashton Pignat</v>
      </c>
      <c r="M32" s="65">
        <v>2</v>
      </c>
      <c r="N32" s="65">
        <v>10.86</v>
      </c>
      <c r="O32" s="66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1:25" ht="15">
      <c r="A33" s="2">
        <v>23</v>
      </c>
      <c r="B33" s="59" t="s">
        <v>413</v>
      </c>
      <c r="C33" s="53"/>
      <c r="E33" s="88" t="s">
        <v>148</v>
      </c>
      <c r="F33" s="65"/>
      <c r="G33" s="143" t="str">
        <f>L19</f>
        <v>Fletcher Kelleher</v>
      </c>
      <c r="H33" s="65">
        <v>2</v>
      </c>
      <c r="I33" s="65">
        <v>14.1</v>
      </c>
      <c r="J33" s="66"/>
      <c r="K33" s="138"/>
      <c r="L33" s="143" t="str">
        <f>V21</f>
        <v>Joel Emery</v>
      </c>
      <c r="M33" s="65">
        <v>3</v>
      </c>
      <c r="N33" s="65">
        <v>10.07</v>
      </c>
      <c r="O33" s="66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 ht="15">
      <c r="A34" s="2">
        <v>24</v>
      </c>
      <c r="B34" s="59" t="s">
        <v>414</v>
      </c>
      <c r="C34" s="53"/>
      <c r="E34" s="66"/>
      <c r="F34" s="66"/>
      <c r="G34" s="66"/>
      <c r="H34" s="66"/>
      <c r="I34" s="66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66"/>
      <c r="W34" s="66"/>
      <c r="X34" s="66"/>
      <c r="Y34" s="67"/>
    </row>
    <row r="35" spans="1:25" ht="15">
      <c r="A35" s="2">
        <v>25</v>
      </c>
      <c r="B35" s="59" t="s">
        <v>415</v>
      </c>
      <c r="C35" s="54"/>
      <c r="E35" s="130"/>
      <c r="F35" s="132"/>
      <c r="G35" s="130"/>
      <c r="H35" s="130"/>
      <c r="I35" s="130"/>
      <c r="J35" s="130"/>
      <c r="K35" s="133"/>
      <c r="L35" s="130"/>
      <c r="M35" s="130"/>
      <c r="N35" s="130"/>
      <c r="O35" s="130"/>
      <c r="P35" s="132"/>
      <c r="Q35" s="130"/>
      <c r="R35" s="130"/>
      <c r="S35" s="130"/>
      <c r="T35" s="130"/>
      <c r="U35" s="133"/>
      <c r="V35" s="130"/>
      <c r="W35" s="130"/>
      <c r="X35" s="130"/>
      <c r="Y35" s="67"/>
    </row>
    <row r="36" spans="1:25" ht="15">
      <c r="A36" s="2">
        <v>26</v>
      </c>
      <c r="B36" s="59" t="s">
        <v>416</v>
      </c>
      <c r="C36" s="13"/>
      <c r="D36" s="54"/>
      <c r="E36" s="131"/>
      <c r="F36" s="66"/>
      <c r="G36" s="66" t="s">
        <v>88</v>
      </c>
      <c r="H36" s="66">
        <v>19</v>
      </c>
      <c r="I36" s="66"/>
      <c r="J36" s="66"/>
      <c r="K36" s="66"/>
      <c r="L36" s="66" t="s">
        <v>89</v>
      </c>
      <c r="M36" s="66">
        <v>20</v>
      </c>
      <c r="N36" s="66"/>
      <c r="O36" s="66"/>
      <c r="P36" s="66"/>
      <c r="Q36" s="66" t="s">
        <v>90</v>
      </c>
      <c r="R36" s="66">
        <v>21</v>
      </c>
      <c r="S36" s="66"/>
      <c r="T36" s="66"/>
      <c r="U36" s="67"/>
      <c r="V36" s="67"/>
      <c r="W36" s="67"/>
      <c r="X36" s="67"/>
      <c r="Y36" s="67"/>
    </row>
    <row r="37" spans="1:25" ht="15">
      <c r="A37" s="2">
        <v>27</v>
      </c>
      <c r="B37" s="59" t="s">
        <v>417</v>
      </c>
      <c r="C37" s="53"/>
      <c r="E37" s="88" t="s">
        <v>146</v>
      </c>
      <c r="F37" s="65">
        <f>IF(H25=1,F25,(IF(H26=1,F26,(IF(H27=1,F27,(IF(H28=1,F28,"")))))))</f>
        <v>0</v>
      </c>
      <c r="G37" s="61" t="str">
        <f>G25</f>
        <v>Cannon Carr</v>
      </c>
      <c r="H37" s="65">
        <v>1</v>
      </c>
      <c r="I37" s="65">
        <v>12.74</v>
      </c>
      <c r="J37" s="66"/>
      <c r="K37" s="136">
        <f>IF(R25=1,P25,(IF(R26=1,P26,(IF(R27=1,P27,(IF(R28=1,P28,"")))))))</f>
        <v>0</v>
      </c>
      <c r="L37" s="61" t="str">
        <f>V25</f>
        <v>Willis Droomer</v>
      </c>
      <c r="M37" s="65">
        <v>2</v>
      </c>
      <c r="N37" s="65">
        <v>13.5</v>
      </c>
      <c r="O37" s="66"/>
      <c r="P37" s="136">
        <f>IF($H$30=1,$F$30,(IF($H$31=1,$F$31,(IF($H$32=1,$F$32,(IF($H$33=1,$F$33,"")))))))</f>
        <v>0</v>
      </c>
      <c r="Q37" s="143" t="str">
        <f>L32</f>
        <v>Ashton Pignat</v>
      </c>
      <c r="R37" s="65">
        <v>4</v>
      </c>
      <c r="S37" s="65">
        <v>7.43</v>
      </c>
      <c r="T37" s="66"/>
      <c r="U37" s="67"/>
      <c r="V37" s="67"/>
      <c r="W37" s="67"/>
      <c r="X37" s="67"/>
      <c r="Y37" s="67"/>
    </row>
    <row r="38" spans="1:25" ht="15">
      <c r="A38" s="2">
        <v>28</v>
      </c>
      <c r="B38" s="59" t="s">
        <v>418</v>
      </c>
      <c r="C38" s="53"/>
      <c r="E38" s="88" t="s">
        <v>147</v>
      </c>
      <c r="F38" s="65">
        <f>IF(H26=2,F26,(IF(H27=2,F27,(IF(H28=2,F28,(IF(H25=2,F25,"")))))))</f>
        <v>0</v>
      </c>
      <c r="G38" s="61" t="str">
        <f>L27</f>
        <v>Mannix Greentree-Squiers</v>
      </c>
      <c r="H38" s="65">
        <v>2</v>
      </c>
      <c r="I38" s="65">
        <v>10.63</v>
      </c>
      <c r="J38" s="66"/>
      <c r="K38" s="137">
        <f>IF(R26=2,P26,(IF(R27=2,P27,(IF(R28=2,P28,(IF(R25=2,P25,"")))))))</f>
        <v>0</v>
      </c>
      <c r="L38" s="61" t="str">
        <f>Q25</f>
        <v>Harley Walters</v>
      </c>
      <c r="M38" s="65">
        <v>1</v>
      </c>
      <c r="N38" s="65">
        <v>16.23</v>
      </c>
      <c r="O38" s="66"/>
      <c r="P38" s="137">
        <f>IF($H$33=2,$F$33,(IF($H$32=2,$F$32,(IF($H$30=2,$F$30,(IF($H$31=2,$F$31,"")))))))</f>
        <v>0</v>
      </c>
      <c r="Q38" s="61" t="str">
        <f>G33</f>
        <v>Fletcher Kelleher</v>
      </c>
      <c r="R38" s="65">
        <v>2</v>
      </c>
      <c r="S38" s="65">
        <v>10.029999999999999</v>
      </c>
      <c r="T38" s="66"/>
      <c r="U38" s="67"/>
      <c r="V38" s="67"/>
      <c r="W38" s="67"/>
      <c r="X38" s="67"/>
      <c r="Y38" s="67"/>
    </row>
    <row r="39" spans="1:25" ht="15">
      <c r="A39" s="2">
        <v>29</v>
      </c>
      <c r="B39" s="59" t="s">
        <v>419</v>
      </c>
      <c r="C39" s="53"/>
      <c r="E39" s="88" t="s">
        <v>21</v>
      </c>
      <c r="F39" s="65">
        <f>IF(M27=1,K27,(IF(M28=1,K28,(IF(M26=1,K26,(IF(M25=1,K25,"")))))))</f>
        <v>0</v>
      </c>
      <c r="G39" s="61" t="str">
        <f>L25</f>
        <v>Zane Hall</v>
      </c>
      <c r="H39" s="65">
        <v>4</v>
      </c>
      <c r="I39" s="65">
        <v>6.04</v>
      </c>
      <c r="J39" s="66"/>
      <c r="K39" s="137">
        <f>IF(W27=1,U27,(IF(W28=1,U28,(IF(W25=1,U25,(IF(W26=1,U26,"")))))))</f>
        <v>0</v>
      </c>
      <c r="L39" s="61" t="str">
        <f>Q28</f>
        <v>Chez Bos</v>
      </c>
      <c r="M39" s="65">
        <v>3</v>
      </c>
      <c r="N39" s="65">
        <v>10.6</v>
      </c>
      <c r="O39" s="66"/>
      <c r="P39" s="137">
        <f>IF(M31=1,K31,(IF(M30=1,K30,(IF(M33=1,K33,(IF(M32=1,K32,"")))))))</f>
        <v>0</v>
      </c>
      <c r="Q39" s="61" t="str">
        <f>G30</f>
        <v>Hugh Vaughan</v>
      </c>
      <c r="R39" s="65">
        <v>1</v>
      </c>
      <c r="S39" s="65">
        <v>13.04</v>
      </c>
      <c r="T39" s="66"/>
      <c r="U39" s="67"/>
      <c r="V39" s="67"/>
      <c r="W39" s="67"/>
      <c r="X39" s="67"/>
      <c r="Y39" s="67"/>
    </row>
    <row r="40" spans="1:25" ht="15">
      <c r="A40" s="2">
        <v>30</v>
      </c>
      <c r="B40" s="59" t="s">
        <v>420</v>
      </c>
      <c r="C40" s="53"/>
      <c r="E40" s="88" t="s">
        <v>148</v>
      </c>
      <c r="F40" s="65">
        <f>IF(M28=2,K28,(IF(M25=2,K25,(IF(M27=2,K27,(IF(M26=2,K26,"")))))))</f>
        <v>0</v>
      </c>
      <c r="G40" s="61" t="str">
        <f>G27</f>
        <v>Landen Smales</v>
      </c>
      <c r="H40" s="65">
        <v>3</v>
      </c>
      <c r="I40" s="65">
        <v>9.73</v>
      </c>
      <c r="J40" s="66"/>
      <c r="K40" s="138">
        <f>IF(W28=2,U28,(IF(W25=2,U25,(IF(W26=2,U26,(IF(W27=2,U27,"")))))))</f>
        <v>0</v>
      </c>
      <c r="L40" s="61" t="str">
        <f>V26</f>
        <v>Jack Bassett</v>
      </c>
      <c r="M40" s="65">
        <v>4</v>
      </c>
      <c r="N40" s="65">
        <v>8.17</v>
      </c>
      <c r="O40" s="66"/>
      <c r="P40" s="138">
        <f>IF($M$30=2,K30,(IF($M$33=2,K33,(IF($M$31=2,K31,(IF($M$32=2,K32,"")))))))</f>
        <v>0</v>
      </c>
      <c r="Q40" s="61" t="str">
        <f>L30</f>
        <v>Harry O'Brien</v>
      </c>
      <c r="R40" s="65">
        <v>3</v>
      </c>
      <c r="S40" s="65">
        <v>8.06</v>
      </c>
      <c r="T40" s="66"/>
      <c r="U40" s="67"/>
      <c r="V40" s="67"/>
      <c r="W40" s="67"/>
      <c r="X40" s="67"/>
      <c r="Y40" s="67"/>
    </row>
    <row r="41" spans="1:25" ht="15">
      <c r="A41" s="2">
        <v>31</v>
      </c>
      <c r="B41" s="59" t="s">
        <v>421</v>
      </c>
      <c r="C41" s="53"/>
      <c r="E41" s="131"/>
      <c r="F41" s="66"/>
      <c r="G41" s="66"/>
      <c r="H41" s="66" t="s">
        <v>184</v>
      </c>
      <c r="I41" s="66"/>
      <c r="J41" s="66"/>
      <c r="K41" s="66"/>
      <c r="L41" s="66" t="s">
        <v>91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1:25" ht="15">
      <c r="A42" s="2">
        <v>32</v>
      </c>
      <c r="B42" s="59" t="s">
        <v>422</v>
      </c>
      <c r="C42" s="53"/>
      <c r="E42" s="131"/>
      <c r="F42" s="66"/>
      <c r="G42" s="66"/>
      <c r="H42" s="66"/>
      <c r="I42" s="66"/>
      <c r="J42" s="66"/>
      <c r="K42" s="132"/>
      <c r="L42" s="130"/>
      <c r="M42" s="130"/>
      <c r="N42" s="130"/>
      <c r="O42" s="130"/>
      <c r="P42" s="133"/>
      <c r="Q42" s="66"/>
      <c r="R42" s="66"/>
      <c r="S42" s="66"/>
      <c r="T42" s="66"/>
      <c r="U42" s="66"/>
      <c r="V42" s="66"/>
      <c r="W42" s="66"/>
      <c r="X42" s="66"/>
      <c r="Y42" s="67"/>
    </row>
    <row r="43" spans="1:25" ht="15">
      <c r="A43" s="2">
        <v>33</v>
      </c>
      <c r="B43" s="59" t="s">
        <v>423</v>
      </c>
      <c r="C43" s="53"/>
      <c r="E43" s="131"/>
      <c r="F43" s="66"/>
      <c r="G43" s="66"/>
      <c r="H43" s="66"/>
      <c r="I43" s="66"/>
      <c r="J43" s="66"/>
      <c r="K43" s="132"/>
      <c r="L43" s="130"/>
      <c r="M43" s="130"/>
      <c r="N43" s="130"/>
      <c r="O43" s="130"/>
      <c r="P43" s="133"/>
      <c r="Q43" s="66"/>
      <c r="R43" s="66"/>
      <c r="S43" s="66"/>
      <c r="T43" s="66"/>
      <c r="U43" s="66"/>
      <c r="V43" s="66"/>
      <c r="W43" s="66"/>
      <c r="X43" s="66"/>
      <c r="Y43" s="67"/>
    </row>
    <row r="44" spans="1:25" ht="15">
      <c r="A44" s="2">
        <v>34</v>
      </c>
      <c r="B44" s="59" t="s">
        <v>424</v>
      </c>
      <c r="C44" s="53"/>
      <c r="E44" s="131"/>
      <c r="F44" s="130"/>
      <c r="G44" s="130"/>
      <c r="H44" s="130"/>
      <c r="I44" s="130"/>
      <c r="J44" s="66"/>
      <c r="K44" s="66"/>
      <c r="L44" s="66" t="s">
        <v>92</v>
      </c>
      <c r="M44" s="66">
        <v>22</v>
      </c>
      <c r="N44" s="66"/>
      <c r="O44" s="66"/>
      <c r="P44" s="66"/>
      <c r="Q44" s="66" t="s">
        <v>93</v>
      </c>
      <c r="R44" s="66">
        <v>23</v>
      </c>
      <c r="S44" s="66"/>
      <c r="T44" s="130"/>
      <c r="U44" s="130"/>
      <c r="V44" s="130"/>
      <c r="W44" s="130"/>
      <c r="X44" s="130"/>
      <c r="Y44" s="67"/>
    </row>
    <row r="45" spans="1:25" ht="15">
      <c r="A45" s="2">
        <v>35</v>
      </c>
      <c r="B45" s="59" t="s">
        <v>425</v>
      </c>
      <c r="C45" s="53"/>
      <c r="E45" s="67"/>
      <c r="F45" s="130"/>
      <c r="G45" s="130"/>
      <c r="H45" s="130"/>
      <c r="I45" s="130"/>
      <c r="J45" s="88" t="s">
        <v>146</v>
      </c>
      <c r="K45" s="136">
        <f>IF($H$37=1,$F$37,(IF($H$38=1,$F$38,(IF($H$39=1,$F$39,(IF($H$40=1,$F$40,"")))))))</f>
        <v>0</v>
      </c>
      <c r="L45" s="61" t="str">
        <f>G37</f>
        <v>Cannon Carr</v>
      </c>
      <c r="M45" s="65">
        <v>2</v>
      </c>
      <c r="N45" s="65">
        <v>13.63</v>
      </c>
      <c r="O45" s="66"/>
      <c r="P45" s="139"/>
      <c r="Q45" s="61" t="str">
        <f>G38</f>
        <v>Mannix Greentree-Squiers</v>
      </c>
      <c r="R45" s="65">
        <v>2</v>
      </c>
      <c r="S45" s="65">
        <v>12</v>
      </c>
      <c r="T45" s="130"/>
      <c r="U45" s="130"/>
      <c r="V45" s="130"/>
      <c r="W45" s="130"/>
      <c r="X45" s="130"/>
      <c r="Y45" s="67"/>
    </row>
    <row r="46" spans="1:25" ht="15">
      <c r="A46" s="2">
        <v>36</v>
      </c>
      <c r="B46" s="59" t="s">
        <v>426</v>
      </c>
      <c r="C46" s="53"/>
      <c r="E46" s="67"/>
      <c r="F46" s="130"/>
      <c r="G46" s="130"/>
      <c r="H46" s="130"/>
      <c r="I46" s="130"/>
      <c r="J46" s="88" t="s">
        <v>147</v>
      </c>
      <c r="K46" s="137">
        <f>IF($H$37=2,$F$37,(IF($H$38=2,$F$38,(IF($H$39=2,$F$39,(IF($H$40=2,$F$40,"")))))))</f>
        <v>0</v>
      </c>
      <c r="L46" s="61" t="str">
        <f>L37</f>
        <v>Willis Droomer</v>
      </c>
      <c r="M46" s="65">
        <v>3</v>
      </c>
      <c r="N46" s="65">
        <v>11.87</v>
      </c>
      <c r="O46" s="66"/>
      <c r="P46" s="140">
        <f>IF($R$37=1,$P$37,(IF($R$38=1,$P$38,(IF($R$39=1,$P$39,(IF($R$40=1,$P$40,"")))))))</f>
        <v>0</v>
      </c>
      <c r="Q46" s="61" t="str">
        <f>L38</f>
        <v>Harley Walters</v>
      </c>
      <c r="R46" s="65">
        <v>3</v>
      </c>
      <c r="S46" s="65">
        <v>9.4600000000000009</v>
      </c>
      <c r="T46" s="130"/>
      <c r="U46" s="130"/>
      <c r="V46" s="130"/>
      <c r="W46" s="130"/>
      <c r="X46" s="130"/>
      <c r="Y46" s="67"/>
    </row>
    <row r="47" spans="1:25" ht="15">
      <c r="A47" s="2">
        <v>37</v>
      </c>
      <c r="B47" s="59" t="s">
        <v>427</v>
      </c>
      <c r="C47" s="53"/>
      <c r="E47" s="67"/>
      <c r="F47" s="130"/>
      <c r="G47" s="130"/>
      <c r="H47" s="130"/>
      <c r="I47" s="130"/>
      <c r="J47" s="88" t="s">
        <v>21</v>
      </c>
      <c r="K47" s="138">
        <f>IF($M$37=2,$K$37,(IF($M$38=2,$K$38,(IF($M$39=2,$K$39,(IF($M$40=2,$K$40,"")))))))</f>
        <v>0</v>
      </c>
      <c r="L47" s="61" t="str">
        <f>Q38</f>
        <v>Fletcher Kelleher</v>
      </c>
      <c r="M47" s="65">
        <v>1</v>
      </c>
      <c r="N47" s="65">
        <v>15.4</v>
      </c>
      <c r="O47" s="66"/>
      <c r="P47" s="138">
        <f>IF($R$37=2,$P$37,(IF($R$38=2,$P$38,(IF($R$39=2,$P$39,(IF($R$40=2,$P$40,"")))))))</f>
        <v>0</v>
      </c>
      <c r="Q47" s="61" t="str">
        <f>Q39</f>
        <v>Hugh Vaughan</v>
      </c>
      <c r="R47" s="65">
        <v>1</v>
      </c>
      <c r="S47" s="65">
        <v>13.74</v>
      </c>
      <c r="T47" s="130"/>
      <c r="U47" s="130"/>
      <c r="V47" s="130"/>
      <c r="W47" s="130"/>
      <c r="X47" s="130"/>
      <c r="Y47" s="67"/>
    </row>
    <row r="48" spans="1:25" ht="15">
      <c r="A48" s="2">
        <v>38</v>
      </c>
      <c r="B48" s="59" t="s">
        <v>467</v>
      </c>
      <c r="C48" s="53"/>
      <c r="E48" s="67"/>
      <c r="F48" s="130"/>
      <c r="G48" s="130"/>
      <c r="H48" s="130"/>
      <c r="I48" s="130"/>
      <c r="J48" s="66"/>
      <c r="K48" s="66"/>
      <c r="L48" s="66"/>
      <c r="M48" s="66"/>
      <c r="N48" s="66"/>
      <c r="O48" s="66"/>
      <c r="P48" s="67"/>
      <c r="Q48" s="66"/>
      <c r="R48" s="66"/>
      <c r="S48" s="66"/>
      <c r="T48" s="130"/>
      <c r="U48" s="130"/>
      <c r="V48" s="130"/>
      <c r="W48" s="130"/>
      <c r="X48" s="130"/>
      <c r="Y48" s="67"/>
    </row>
    <row r="49" spans="1:25" ht="15.75" thickBot="1">
      <c r="A49" s="2">
        <v>39</v>
      </c>
      <c r="B49" s="59" t="s">
        <v>428</v>
      </c>
      <c r="C49" s="53"/>
      <c r="E49" s="67"/>
      <c r="F49" s="66"/>
      <c r="G49" s="66"/>
      <c r="H49" s="66"/>
      <c r="I49" s="66"/>
      <c r="J49" s="66"/>
      <c r="K49" s="66"/>
      <c r="L49" s="66" t="s">
        <v>20</v>
      </c>
      <c r="M49" s="66">
        <v>24</v>
      </c>
      <c r="N49" s="66"/>
      <c r="O49" s="66"/>
      <c r="P49" s="130"/>
      <c r="Q49" s="141"/>
      <c r="R49" s="130"/>
      <c r="S49" s="130"/>
      <c r="T49" s="66"/>
      <c r="U49" s="66"/>
      <c r="V49" s="66"/>
      <c r="W49" s="66"/>
      <c r="X49" s="66"/>
      <c r="Y49" s="67"/>
    </row>
    <row r="50" spans="1:25" ht="15">
      <c r="A50" s="2">
        <v>40</v>
      </c>
      <c r="B50" s="59" t="s">
        <v>429</v>
      </c>
      <c r="C50" s="53"/>
      <c r="E50" s="67"/>
      <c r="F50" s="66"/>
      <c r="G50" s="66"/>
      <c r="H50" s="66"/>
      <c r="I50" s="66"/>
      <c r="J50" s="88" t="s">
        <v>146</v>
      </c>
      <c r="K50" s="136"/>
      <c r="L50" s="146" t="str">
        <f>L47</f>
        <v>Fletcher Kelleher</v>
      </c>
      <c r="M50" s="149">
        <v>4</v>
      </c>
      <c r="N50" s="65">
        <v>12.06</v>
      </c>
      <c r="O50" s="66"/>
      <c r="P50" s="142"/>
      <c r="Q50" s="130"/>
      <c r="R50" s="130"/>
      <c r="S50" s="130"/>
      <c r="T50" s="66"/>
      <c r="U50" s="66"/>
      <c r="V50" s="66"/>
      <c r="W50" s="66"/>
      <c r="X50" s="66"/>
      <c r="Y50" s="67"/>
    </row>
    <row r="51" spans="1:25" ht="15">
      <c r="A51" s="2">
        <v>41</v>
      </c>
      <c r="B51" s="59" t="s">
        <v>430</v>
      </c>
      <c r="C51" s="53"/>
      <c r="E51" s="67"/>
      <c r="F51" s="66"/>
      <c r="G51" s="66"/>
      <c r="H51" s="66"/>
      <c r="I51" s="66"/>
      <c r="J51" s="88" t="s">
        <v>147</v>
      </c>
      <c r="K51" s="137"/>
      <c r="L51" s="148" t="str">
        <f>Q45</f>
        <v>Mannix Greentree-Squiers</v>
      </c>
      <c r="M51" s="149">
        <v>3</v>
      </c>
      <c r="N51" s="65">
        <v>12.53</v>
      </c>
      <c r="O51" s="130"/>
      <c r="P51" s="142"/>
      <c r="Q51" s="130"/>
      <c r="R51" s="130"/>
      <c r="S51" s="130"/>
      <c r="T51" s="130"/>
      <c r="U51" s="66"/>
      <c r="V51" s="66"/>
      <c r="W51" s="66"/>
      <c r="X51" s="66"/>
      <c r="Y51" s="67"/>
    </row>
    <row r="52" spans="1:25" ht="15">
      <c r="A52" s="2">
        <v>42</v>
      </c>
      <c r="B52" s="59" t="s">
        <v>431</v>
      </c>
      <c r="C52" s="54"/>
      <c r="E52" s="67"/>
      <c r="F52" s="66"/>
      <c r="G52" s="66"/>
      <c r="H52" s="66"/>
      <c r="I52" s="66"/>
      <c r="J52" s="88" t="s">
        <v>21</v>
      </c>
      <c r="K52" s="137"/>
      <c r="L52" s="148" t="str">
        <f>L45</f>
        <v>Cannon Carr</v>
      </c>
      <c r="M52" s="149">
        <v>2</v>
      </c>
      <c r="N52" s="65">
        <v>17.93</v>
      </c>
      <c r="O52" s="130"/>
      <c r="P52" s="142"/>
      <c r="Q52" s="130"/>
      <c r="R52" s="130"/>
      <c r="S52" s="130"/>
      <c r="T52" s="130"/>
      <c r="U52" s="66"/>
      <c r="V52" s="66"/>
      <c r="W52" s="66"/>
      <c r="X52" s="66"/>
      <c r="Y52" s="67"/>
    </row>
    <row r="53" spans="1:25" ht="15.75" thickBot="1">
      <c r="A53" s="2">
        <v>43</v>
      </c>
      <c r="B53" s="59" t="s">
        <v>432</v>
      </c>
      <c r="C53" s="54"/>
      <c r="E53" s="67"/>
      <c r="F53" s="66"/>
      <c r="G53" s="66"/>
      <c r="H53" s="66"/>
      <c r="I53" s="66"/>
      <c r="J53" s="88" t="s">
        <v>148</v>
      </c>
      <c r="K53" s="138"/>
      <c r="L53" s="147" t="str">
        <f>Q47</f>
        <v>Hugh Vaughan</v>
      </c>
      <c r="M53" s="149">
        <v>1</v>
      </c>
      <c r="N53" s="65">
        <v>18</v>
      </c>
      <c r="O53" s="66"/>
      <c r="P53" s="142"/>
      <c r="Q53" s="130"/>
      <c r="R53" s="130"/>
      <c r="S53" s="130"/>
      <c r="T53" s="130"/>
      <c r="U53" s="66"/>
      <c r="V53" s="66"/>
      <c r="W53" s="66"/>
      <c r="X53" s="66"/>
      <c r="Y53" s="67"/>
    </row>
    <row r="54" spans="1:25" ht="15">
      <c r="A54" s="2">
        <v>44</v>
      </c>
      <c r="B54" s="59" t="s">
        <v>433</v>
      </c>
      <c r="C54" s="54"/>
      <c r="E54" s="129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130"/>
      <c r="U54" s="66"/>
      <c r="V54" s="66"/>
      <c r="W54" s="66"/>
      <c r="X54" s="66"/>
      <c r="Y54" s="67"/>
    </row>
    <row r="55" spans="1:25" ht="15">
      <c r="A55" s="2">
        <v>45</v>
      </c>
      <c r="B55" s="59" t="s">
        <v>434</v>
      </c>
      <c r="C55" s="54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" ht="15">
      <c r="A56" s="2">
        <v>46</v>
      </c>
      <c r="B56" s="59" t="s">
        <v>435</v>
      </c>
      <c r="C56" s="54"/>
    </row>
    <row r="57" spans="1:25" ht="15">
      <c r="A57" s="2">
        <v>47</v>
      </c>
      <c r="B57" s="59" t="s">
        <v>436</v>
      </c>
      <c r="C57" s="54"/>
    </row>
    <row r="58" spans="1:25" ht="15">
      <c r="A58" s="2">
        <v>48</v>
      </c>
      <c r="B58" s="59" t="s">
        <v>285</v>
      </c>
      <c r="C58" s="54"/>
    </row>
    <row r="59" spans="1:25">
      <c r="A59" s="2"/>
    </row>
  </sheetData>
  <sheetProtection password="EDAE" sheet="1" objects="1" scenarios="1"/>
  <pageMargins left="0.75" right="0.75" top="1" bottom="1" header="0.5" footer="0.5"/>
  <pageSetup paperSize="9" scale="56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28"/>
  <sheetViews>
    <sheetView topLeftCell="D6" workbookViewId="0">
      <selection activeCell="L28" sqref="L28"/>
    </sheetView>
  </sheetViews>
  <sheetFormatPr defaultColWidth="11.42578125" defaultRowHeight="12.75"/>
  <cols>
    <col min="1" max="3" width="0" hidden="1" customWidth="1"/>
    <col min="4" max="4" width="11.42578125" customWidth="1"/>
    <col min="5" max="5" width="6.140625" bestFit="1" customWidth="1"/>
    <col min="6" max="6" width="3.28515625" hidden="1" customWidth="1"/>
    <col min="7" max="7" width="18.7109375" customWidth="1"/>
    <col min="8" max="8" width="3.5703125" customWidth="1"/>
    <col min="9" max="9" width="6" bestFit="1" customWidth="1"/>
    <col min="10" max="10" width="4.140625" customWidth="1"/>
    <col min="11" max="11" width="6.42578125" customWidth="1"/>
    <col min="12" max="12" width="29.7109375" customWidth="1"/>
    <col min="13" max="14" width="4.7109375" customWidth="1"/>
    <col min="15" max="15" width="6.85546875" customWidth="1"/>
    <col min="16" max="16" width="6.140625" customWidth="1"/>
    <col min="17" max="17" width="30.7109375" customWidth="1"/>
    <col min="18" max="18" width="4.7109375" customWidth="1"/>
    <col min="19" max="19" width="6.42578125" customWidth="1"/>
    <col min="20" max="20" width="24.28515625" customWidth="1"/>
    <col min="21" max="21" width="4.42578125" style="23" customWidth="1"/>
  </cols>
  <sheetData>
    <row r="1" spans="1:22" ht="15.75">
      <c r="G1" s="22"/>
      <c r="J1" s="22"/>
      <c r="K1" s="7" t="s">
        <v>205</v>
      </c>
      <c r="L1" s="22"/>
      <c r="M1" s="22"/>
      <c r="N1" s="22"/>
      <c r="O1" s="22"/>
      <c r="P1" s="22"/>
    </row>
    <row r="2" spans="1:22" ht="15.75">
      <c r="E2" s="164"/>
      <c r="F2" s="164"/>
      <c r="G2" s="159"/>
      <c r="H2" s="164"/>
      <c r="I2" s="164"/>
      <c r="J2" s="156"/>
      <c r="K2" s="98" t="s">
        <v>206</v>
      </c>
      <c r="L2" s="156"/>
      <c r="M2" s="156"/>
      <c r="N2" s="156"/>
      <c r="O2" s="156"/>
      <c r="P2" s="156"/>
      <c r="Q2" s="156"/>
      <c r="R2" s="156"/>
    </row>
    <row r="3" spans="1:22" ht="15.75">
      <c r="E3" s="164"/>
      <c r="F3" s="164"/>
      <c r="G3" s="159"/>
      <c r="H3" s="164"/>
      <c r="I3" s="164"/>
      <c r="J3" s="156"/>
      <c r="K3" s="3"/>
      <c r="L3" s="156"/>
      <c r="M3" s="156"/>
      <c r="N3" s="156"/>
      <c r="O3" s="156"/>
      <c r="P3" s="156"/>
      <c r="Q3" s="156"/>
      <c r="R3" s="156"/>
    </row>
    <row r="4" spans="1:22" ht="15.75">
      <c r="E4" s="164"/>
      <c r="F4" s="164"/>
      <c r="G4" s="159"/>
      <c r="H4" s="164"/>
      <c r="I4" s="164"/>
      <c r="J4" s="156"/>
      <c r="K4" s="3"/>
      <c r="L4" s="156"/>
      <c r="M4" s="156"/>
      <c r="N4" s="156"/>
      <c r="O4" s="156"/>
      <c r="P4" s="156"/>
      <c r="Q4" s="156"/>
      <c r="R4" s="156"/>
    </row>
    <row r="5" spans="1:22"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98"/>
      <c r="V5" s="67"/>
    </row>
    <row r="6" spans="1:22">
      <c r="E6" s="156"/>
      <c r="F6" s="157" t="s">
        <v>54</v>
      </c>
      <c r="G6" s="156"/>
      <c r="H6" s="158">
        <v>1</v>
      </c>
      <c r="I6" s="158"/>
      <c r="J6" s="156"/>
      <c r="K6" s="156"/>
      <c r="L6" s="156"/>
      <c r="M6" s="156"/>
      <c r="N6" s="156"/>
      <c r="O6" s="156"/>
      <c r="P6" s="156"/>
      <c r="Q6" s="156"/>
      <c r="R6" s="156"/>
      <c r="S6" s="67"/>
      <c r="T6" s="67"/>
      <c r="U6" s="98"/>
      <c r="V6" s="67"/>
    </row>
    <row r="7" spans="1:22" ht="15">
      <c r="A7">
        <v>1</v>
      </c>
      <c r="B7" s="59" t="s">
        <v>375</v>
      </c>
      <c r="E7" s="89" t="s">
        <v>146</v>
      </c>
      <c r="F7" s="161">
        <v>1</v>
      </c>
      <c r="G7" s="170" t="str">
        <f>B7</f>
        <v>Jahly Stokes</v>
      </c>
      <c r="H7" s="160">
        <v>1</v>
      </c>
      <c r="I7" s="160">
        <v>15.73</v>
      </c>
      <c r="J7" s="156"/>
      <c r="K7" s="156"/>
      <c r="L7" s="156"/>
      <c r="M7" s="156"/>
      <c r="N7" s="156"/>
      <c r="O7" s="156"/>
      <c r="P7" s="156"/>
      <c r="Q7" s="156"/>
      <c r="R7" s="156"/>
      <c r="S7" s="67"/>
      <c r="T7" s="67"/>
      <c r="U7" s="98"/>
      <c r="V7" s="67"/>
    </row>
    <row r="8" spans="1:22" ht="15">
      <c r="A8">
        <v>2</v>
      </c>
      <c r="B8" s="59" t="s">
        <v>376</v>
      </c>
      <c r="E8" s="89" t="s">
        <v>147</v>
      </c>
      <c r="F8" s="161">
        <v>8</v>
      </c>
      <c r="G8" s="170" t="str">
        <f>B14</f>
        <v>Ocea Curtis</v>
      </c>
      <c r="H8" s="161">
        <v>2</v>
      </c>
      <c r="I8" s="161">
        <v>8.1300000000000008</v>
      </c>
      <c r="J8" s="156"/>
      <c r="K8" s="156"/>
      <c r="L8" s="156"/>
      <c r="M8" s="156"/>
      <c r="N8" s="156"/>
      <c r="O8" s="156"/>
      <c r="P8" s="156"/>
      <c r="Q8" s="156"/>
      <c r="R8" s="156"/>
    </row>
    <row r="9" spans="1:22" ht="15">
      <c r="A9">
        <v>3</v>
      </c>
      <c r="B9" s="59" t="s">
        <v>377</v>
      </c>
      <c r="E9" s="89" t="s">
        <v>21</v>
      </c>
      <c r="F9" s="161">
        <v>9</v>
      </c>
      <c r="G9" s="170" t="str">
        <f>B15</f>
        <v>Stella Green</v>
      </c>
      <c r="H9" s="161">
        <v>3</v>
      </c>
      <c r="I9" s="161">
        <v>8</v>
      </c>
      <c r="J9" s="156"/>
      <c r="K9" s="165" t="s">
        <v>150</v>
      </c>
      <c r="L9" s="156"/>
      <c r="M9" s="158">
        <v>5</v>
      </c>
      <c r="N9" s="158"/>
      <c r="O9" s="156"/>
      <c r="P9" s="156"/>
      <c r="Q9" s="156"/>
      <c r="R9" s="156"/>
    </row>
    <row r="10" spans="1:22" ht="15">
      <c r="A10">
        <v>4</v>
      </c>
      <c r="B10" s="59" t="s">
        <v>378</v>
      </c>
      <c r="E10" s="89" t="s">
        <v>148</v>
      </c>
      <c r="F10" s="161">
        <v>16</v>
      </c>
      <c r="G10" s="170" t="str">
        <f>B22</f>
        <v xml:space="preserve"> Sarsha Pancic</v>
      </c>
      <c r="H10" s="163">
        <v>4</v>
      </c>
      <c r="I10" s="163">
        <v>6.8</v>
      </c>
      <c r="J10" s="156"/>
      <c r="K10" s="88" t="s">
        <v>146</v>
      </c>
      <c r="L10" s="162" t="str">
        <f>G7</f>
        <v>Jahly Stokes</v>
      </c>
      <c r="M10" s="160">
        <v>1</v>
      </c>
      <c r="N10" s="160">
        <v>15.5</v>
      </c>
      <c r="O10" s="156"/>
      <c r="P10" s="156"/>
      <c r="Q10" s="156"/>
      <c r="R10" s="156"/>
    </row>
    <row r="11" spans="1:22" ht="15">
      <c r="A11">
        <v>5</v>
      </c>
      <c r="B11" s="59" t="s">
        <v>379</v>
      </c>
      <c r="E11" s="156"/>
      <c r="F11" s="156"/>
      <c r="G11" s="167"/>
      <c r="H11" s="156"/>
      <c r="I11" s="156"/>
      <c r="J11" s="156"/>
      <c r="K11" s="88" t="s">
        <v>147</v>
      </c>
      <c r="L11" s="162" t="str">
        <f>G13</f>
        <v>Leila Salt</v>
      </c>
      <c r="M11" s="161">
        <v>3</v>
      </c>
      <c r="N11" s="161">
        <v>7.37</v>
      </c>
      <c r="O11" s="156"/>
      <c r="P11" s="156"/>
      <c r="Q11" s="156"/>
      <c r="R11" s="156"/>
    </row>
    <row r="12" spans="1:22" ht="15">
      <c r="A12">
        <v>6</v>
      </c>
      <c r="B12" s="59" t="s">
        <v>380</v>
      </c>
      <c r="E12" s="156"/>
      <c r="F12" s="158" t="s">
        <v>77</v>
      </c>
      <c r="G12" s="167"/>
      <c r="H12" s="158">
        <v>2</v>
      </c>
      <c r="I12" s="158"/>
      <c r="J12" s="156"/>
      <c r="K12" s="88" t="s">
        <v>21</v>
      </c>
      <c r="L12" s="162" t="str">
        <f>G21</f>
        <v>Quincy Symonds</v>
      </c>
      <c r="M12" s="161">
        <v>2</v>
      </c>
      <c r="N12" s="161">
        <v>8.5</v>
      </c>
      <c r="O12" s="156"/>
      <c r="P12" s="156"/>
      <c r="Q12" s="156"/>
      <c r="R12" s="156"/>
    </row>
    <row r="13" spans="1:22" ht="15">
      <c r="A13">
        <v>7</v>
      </c>
      <c r="B13" s="59" t="s">
        <v>381</v>
      </c>
      <c r="E13" s="89" t="s">
        <v>146</v>
      </c>
      <c r="F13" s="161">
        <v>4</v>
      </c>
      <c r="G13" s="170" t="str">
        <f>B10</f>
        <v>Leila Salt</v>
      </c>
      <c r="H13" s="160">
        <v>1</v>
      </c>
      <c r="I13" s="160">
        <v>13.1</v>
      </c>
      <c r="J13" s="156"/>
      <c r="K13" s="88" t="s">
        <v>148</v>
      </c>
      <c r="L13" s="162" t="str">
        <f>G27</f>
        <v>Tyla Hurst</v>
      </c>
      <c r="M13" s="163">
        <v>4</v>
      </c>
      <c r="N13" s="163">
        <v>6.17</v>
      </c>
      <c r="O13" s="156"/>
      <c r="P13" s="156"/>
      <c r="Q13" s="156"/>
      <c r="R13" s="156"/>
    </row>
    <row r="14" spans="1:22" ht="15">
      <c r="A14">
        <v>8</v>
      </c>
      <c r="B14" s="59" t="s">
        <v>382</v>
      </c>
      <c r="E14" s="89" t="s">
        <v>147</v>
      </c>
      <c r="F14" s="161">
        <v>5</v>
      </c>
      <c r="G14" s="170" t="str">
        <f>B11</f>
        <v>Jordy Halford</v>
      </c>
      <c r="H14" s="161">
        <v>2</v>
      </c>
      <c r="I14" s="161">
        <v>10.5</v>
      </c>
      <c r="J14" s="156"/>
      <c r="K14" s="156"/>
      <c r="L14" s="156"/>
      <c r="M14" s="156"/>
      <c r="N14" s="156"/>
      <c r="O14" s="156"/>
      <c r="P14" s="156"/>
      <c r="Q14" s="156"/>
      <c r="R14" s="156"/>
    </row>
    <row r="15" spans="1:22" ht="15">
      <c r="A15">
        <v>9</v>
      </c>
      <c r="B15" s="59" t="s">
        <v>383</v>
      </c>
      <c r="E15" s="89" t="s">
        <v>21</v>
      </c>
      <c r="F15" s="161">
        <v>12</v>
      </c>
      <c r="G15" s="170" t="str">
        <f>B18</f>
        <v>Ruby Barber</v>
      </c>
      <c r="H15" s="161">
        <v>3</v>
      </c>
      <c r="I15" s="161">
        <v>7.84</v>
      </c>
      <c r="J15" s="156"/>
      <c r="K15" s="156"/>
      <c r="L15" s="156"/>
      <c r="M15" s="156"/>
      <c r="N15" s="156"/>
      <c r="O15" s="156"/>
      <c r="P15" s="156"/>
      <c r="Q15" s="166" t="s">
        <v>53</v>
      </c>
      <c r="R15" s="158">
        <v>7</v>
      </c>
    </row>
    <row r="16" spans="1:22" ht="15">
      <c r="A16">
        <v>10</v>
      </c>
      <c r="B16" s="59" t="s">
        <v>384</v>
      </c>
      <c r="E16" s="89" t="s">
        <v>148</v>
      </c>
      <c r="F16" s="161">
        <v>13</v>
      </c>
      <c r="G16" s="170" t="str">
        <f>B19</f>
        <v>Jessica McGettigan</v>
      </c>
      <c r="H16" s="163">
        <v>4</v>
      </c>
      <c r="I16" s="163">
        <v>5.47</v>
      </c>
      <c r="J16" s="156"/>
      <c r="K16" s="156"/>
      <c r="L16" s="156"/>
      <c r="M16" s="156"/>
      <c r="N16" s="156"/>
      <c r="O16" s="156"/>
      <c r="P16" s="88" t="s">
        <v>146</v>
      </c>
      <c r="Q16" s="162" t="str">
        <f>L10</f>
        <v>Jahly Stokes</v>
      </c>
      <c r="R16" s="160">
        <v>4</v>
      </c>
      <c r="S16" s="160">
        <v>6.74</v>
      </c>
    </row>
    <row r="17" spans="1:19" ht="15">
      <c r="A17">
        <v>11</v>
      </c>
      <c r="B17" s="59" t="s">
        <v>385</v>
      </c>
      <c r="E17" s="164"/>
      <c r="F17" s="164"/>
      <c r="G17" s="168"/>
      <c r="H17" s="164"/>
      <c r="I17" s="164"/>
      <c r="J17" s="156"/>
      <c r="K17" s="156"/>
      <c r="L17" s="156"/>
      <c r="M17" s="156"/>
      <c r="N17" s="156"/>
      <c r="O17" s="156"/>
      <c r="P17" s="88" t="s">
        <v>147</v>
      </c>
      <c r="Q17" s="162" t="str">
        <f>L12</f>
        <v>Quincy Symonds</v>
      </c>
      <c r="R17" s="161">
        <v>1</v>
      </c>
      <c r="S17" s="161">
        <v>15.34</v>
      </c>
    </row>
    <row r="18" spans="1:19" ht="15">
      <c r="A18">
        <v>12</v>
      </c>
      <c r="B18" s="59" t="s">
        <v>386</v>
      </c>
      <c r="E18" s="164"/>
      <c r="F18" s="158" t="s">
        <v>78</v>
      </c>
      <c r="G18" s="167"/>
      <c r="H18" s="158">
        <v>3</v>
      </c>
      <c r="I18" s="158"/>
      <c r="J18" s="156"/>
      <c r="K18" s="156"/>
      <c r="L18" s="156"/>
      <c r="M18" s="156"/>
      <c r="N18" s="156"/>
      <c r="O18" s="156"/>
      <c r="P18" s="88" t="s">
        <v>21</v>
      </c>
      <c r="Q18" s="162" t="str">
        <f>L24</f>
        <v>Zahlia Short</v>
      </c>
      <c r="R18" s="161">
        <v>2</v>
      </c>
      <c r="S18" s="161">
        <v>11.44</v>
      </c>
    </row>
    <row r="19" spans="1:19" ht="15">
      <c r="A19">
        <v>13</v>
      </c>
      <c r="B19" s="59" t="s">
        <v>387</v>
      </c>
      <c r="E19" s="89" t="s">
        <v>146</v>
      </c>
      <c r="F19" s="161">
        <v>3</v>
      </c>
      <c r="G19" s="170" t="str">
        <f>B9</f>
        <v>Zahlia Short</v>
      </c>
      <c r="H19" s="160">
        <v>1</v>
      </c>
      <c r="I19" s="160">
        <v>16.170000000000002</v>
      </c>
      <c r="J19" s="156"/>
      <c r="K19" s="156"/>
      <c r="L19" s="156"/>
      <c r="M19" s="156"/>
      <c r="N19" s="156"/>
      <c r="O19" s="156"/>
      <c r="P19" s="88" t="s">
        <v>148</v>
      </c>
      <c r="Q19" s="162" t="str">
        <f>L25</f>
        <v>Amarnie Barber</v>
      </c>
      <c r="R19" s="163">
        <v>3</v>
      </c>
      <c r="S19" s="163">
        <v>9.9</v>
      </c>
    </row>
    <row r="20" spans="1:19" ht="15">
      <c r="A20">
        <v>14</v>
      </c>
      <c r="B20" s="59" t="s">
        <v>388</v>
      </c>
      <c r="E20" s="89" t="s">
        <v>147</v>
      </c>
      <c r="F20" s="161">
        <v>6</v>
      </c>
      <c r="G20" s="170" t="str">
        <f>B12</f>
        <v>Shyla Short</v>
      </c>
      <c r="H20" s="161">
        <v>3</v>
      </c>
      <c r="I20" s="161">
        <v>11</v>
      </c>
      <c r="J20" s="156"/>
      <c r="K20" s="156"/>
      <c r="L20" s="156"/>
      <c r="M20" s="156"/>
      <c r="N20" s="156"/>
      <c r="O20" s="156"/>
      <c r="P20" s="164"/>
      <c r="Q20" s="164"/>
      <c r="R20" s="164"/>
    </row>
    <row r="21" spans="1:19" ht="15">
      <c r="A21">
        <v>15</v>
      </c>
      <c r="B21" s="59" t="s">
        <v>389</v>
      </c>
      <c r="E21" s="89" t="s">
        <v>21</v>
      </c>
      <c r="F21" s="161">
        <v>11</v>
      </c>
      <c r="G21" s="170" t="str">
        <f>B17</f>
        <v>Quincy Symonds</v>
      </c>
      <c r="H21" s="161">
        <v>2</v>
      </c>
      <c r="I21" s="161">
        <v>13</v>
      </c>
      <c r="J21" s="156"/>
      <c r="K21" s="158" t="s">
        <v>151</v>
      </c>
      <c r="L21" s="156"/>
      <c r="M21" s="158">
        <v>6</v>
      </c>
      <c r="N21" s="158"/>
      <c r="O21" s="156"/>
      <c r="P21" s="164"/>
      <c r="Q21" s="164"/>
      <c r="R21" s="164"/>
    </row>
    <row r="22" spans="1:19" ht="15">
      <c r="A22">
        <v>16</v>
      </c>
      <c r="B22" s="59" t="s">
        <v>390</v>
      </c>
      <c r="E22" s="89" t="s">
        <v>148</v>
      </c>
      <c r="F22" s="161">
        <v>14</v>
      </c>
      <c r="G22" s="170" t="str">
        <f>B20</f>
        <v>Isla Huppatz</v>
      </c>
      <c r="H22" s="163">
        <v>4</v>
      </c>
      <c r="I22" s="163">
        <v>6</v>
      </c>
      <c r="J22" s="156"/>
      <c r="K22" s="88" t="s">
        <v>146</v>
      </c>
      <c r="L22" s="162" t="str">
        <f>G8</f>
        <v>Ocea Curtis</v>
      </c>
      <c r="M22" s="160">
        <v>3</v>
      </c>
      <c r="N22" s="160">
        <v>7.34</v>
      </c>
      <c r="O22" s="156"/>
      <c r="P22" s="164"/>
      <c r="Q22" s="164"/>
      <c r="R22" s="164"/>
    </row>
    <row r="23" spans="1:19">
      <c r="E23" s="164"/>
      <c r="F23" s="164"/>
      <c r="G23" s="168"/>
      <c r="H23" s="164"/>
      <c r="I23" s="164"/>
      <c r="J23" s="156"/>
      <c r="K23" s="88" t="s">
        <v>147</v>
      </c>
      <c r="L23" s="162" t="str">
        <f>G14</f>
        <v>Jordy Halford</v>
      </c>
      <c r="M23" s="161">
        <v>4</v>
      </c>
      <c r="N23" s="161">
        <v>4.7300000000000004</v>
      </c>
      <c r="O23" s="156"/>
      <c r="P23" s="164"/>
      <c r="Q23" s="164"/>
      <c r="R23" s="164"/>
    </row>
    <row r="24" spans="1:19">
      <c r="E24" s="164"/>
      <c r="F24" s="158" t="s">
        <v>79</v>
      </c>
      <c r="G24" s="167"/>
      <c r="H24" s="158">
        <v>4</v>
      </c>
      <c r="I24" s="158"/>
      <c r="J24" s="156"/>
      <c r="K24" s="88" t="s">
        <v>21</v>
      </c>
      <c r="L24" s="162" t="str">
        <f>G19</f>
        <v>Zahlia Short</v>
      </c>
      <c r="M24" s="161">
        <v>1</v>
      </c>
      <c r="N24" s="161">
        <v>15.5</v>
      </c>
      <c r="O24" s="156"/>
      <c r="P24" s="164"/>
      <c r="Q24" s="164"/>
      <c r="R24" s="164"/>
    </row>
    <row r="25" spans="1:19">
      <c r="E25" s="89" t="s">
        <v>146</v>
      </c>
      <c r="F25" s="161">
        <v>2</v>
      </c>
      <c r="G25" s="170" t="str">
        <f>B8</f>
        <v>Amarnie Barber</v>
      </c>
      <c r="H25" s="160">
        <v>1</v>
      </c>
      <c r="I25" s="160">
        <v>13</v>
      </c>
      <c r="J25" s="156"/>
      <c r="K25" s="88" t="s">
        <v>148</v>
      </c>
      <c r="L25" s="162" t="str">
        <f>G25</f>
        <v>Amarnie Barber</v>
      </c>
      <c r="M25" s="163">
        <v>2</v>
      </c>
      <c r="N25" s="163">
        <v>7.4</v>
      </c>
      <c r="O25" s="156"/>
      <c r="P25" s="164"/>
      <c r="Q25" s="164"/>
      <c r="R25" s="164"/>
    </row>
    <row r="26" spans="1:19">
      <c r="E26" s="89" t="s">
        <v>147</v>
      </c>
      <c r="F26" s="161">
        <v>7</v>
      </c>
      <c r="G26" s="170" t="str">
        <f>B13</f>
        <v>Urara Saito</v>
      </c>
      <c r="H26" s="161">
        <v>3</v>
      </c>
      <c r="I26" s="161">
        <v>7.6</v>
      </c>
      <c r="J26" s="156"/>
      <c r="K26" s="164"/>
      <c r="L26" s="164"/>
      <c r="M26" s="164"/>
      <c r="N26" s="164"/>
      <c r="O26" s="156"/>
      <c r="P26" s="164"/>
      <c r="Q26" s="164"/>
      <c r="R26" s="164"/>
    </row>
    <row r="27" spans="1:19">
      <c r="E27" s="89" t="s">
        <v>21</v>
      </c>
      <c r="F27" s="161">
        <v>10</v>
      </c>
      <c r="G27" s="170" t="str">
        <f>B16</f>
        <v>Tyla Hurst</v>
      </c>
      <c r="H27" s="161">
        <v>2</v>
      </c>
      <c r="I27" s="161">
        <v>10.5</v>
      </c>
      <c r="J27" s="156"/>
      <c r="K27" s="164"/>
      <c r="L27" s="164"/>
      <c r="M27" s="164"/>
      <c r="N27" s="164"/>
      <c r="O27" s="156"/>
      <c r="P27" s="164"/>
      <c r="Q27" s="164"/>
      <c r="R27" s="164"/>
    </row>
    <row r="28" spans="1:19">
      <c r="E28" s="89" t="s">
        <v>148</v>
      </c>
      <c r="F28" s="161">
        <v>15</v>
      </c>
      <c r="G28" s="170" t="str">
        <f>B21</f>
        <v>Mia Waite</v>
      </c>
      <c r="H28" s="163">
        <v>4</v>
      </c>
      <c r="I28" s="163">
        <v>4.1399999999999997</v>
      </c>
      <c r="J28" s="156"/>
      <c r="K28" s="164"/>
      <c r="L28" s="164"/>
      <c r="M28" s="164"/>
      <c r="N28" s="164"/>
      <c r="O28" s="156"/>
      <c r="P28" s="164"/>
      <c r="Q28" s="164"/>
      <c r="R28" s="164"/>
    </row>
  </sheetData>
  <sheetProtection password="EDAE" sheet="1" objects="1" scenarios="1"/>
  <pageMargins left="0.75" right="0.75" top="1" bottom="1" header="0.5" footer="0.5"/>
  <pageSetup paperSize="9" scale="98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L56"/>
  <sheetViews>
    <sheetView tabSelected="1" workbookViewId="0">
      <selection activeCell="H42" sqref="H42"/>
    </sheetView>
  </sheetViews>
  <sheetFormatPr defaultRowHeight="12.75"/>
  <cols>
    <col min="3" max="3" width="8.85546875" customWidth="1"/>
    <col min="4" max="4" width="24.7109375" customWidth="1"/>
    <col min="5" max="5" width="5" style="23" customWidth="1"/>
    <col min="7" max="7" width="8.42578125" customWidth="1"/>
    <col min="8" max="8" width="30.85546875" bestFit="1" customWidth="1"/>
    <col min="9" max="9" width="6.140625" customWidth="1"/>
  </cols>
  <sheetData>
    <row r="2" spans="1:12" ht="20.25">
      <c r="A2" s="177"/>
      <c r="B2" s="179" t="s">
        <v>472</v>
      </c>
      <c r="C2" s="179"/>
      <c r="D2" s="179"/>
      <c r="E2" s="180"/>
      <c r="F2" s="179"/>
      <c r="G2" s="179"/>
      <c r="H2" s="179"/>
      <c r="I2" s="179"/>
      <c r="J2" s="181"/>
      <c r="K2" s="181"/>
      <c r="L2" s="181"/>
    </row>
    <row r="4" spans="1:12" ht="18.75">
      <c r="B4" s="184"/>
      <c r="C4" s="185" t="s">
        <v>157</v>
      </c>
      <c r="D4" s="184"/>
      <c r="E4" s="186"/>
      <c r="F4" s="178"/>
      <c r="G4" s="185" t="s">
        <v>149</v>
      </c>
      <c r="H4" s="184"/>
      <c r="I4" s="186"/>
    </row>
    <row r="5" spans="1:12" ht="18.75">
      <c r="B5" s="184"/>
      <c r="C5" s="184"/>
      <c r="D5" s="187"/>
      <c r="E5" s="186"/>
      <c r="F5" s="178"/>
      <c r="G5" s="184"/>
      <c r="H5" s="187"/>
      <c r="I5" s="186"/>
    </row>
    <row r="6" spans="1:12" ht="18.75">
      <c r="B6" s="184"/>
      <c r="C6" s="188" t="s">
        <v>146</v>
      </c>
      <c r="D6" s="189" t="s">
        <v>375</v>
      </c>
      <c r="E6" s="202">
        <v>4</v>
      </c>
      <c r="F6" s="178"/>
      <c r="G6" s="188" t="s">
        <v>146</v>
      </c>
      <c r="H6" s="189" t="s">
        <v>404</v>
      </c>
      <c r="I6" s="190">
        <v>4</v>
      </c>
    </row>
    <row r="7" spans="1:12" ht="18.75">
      <c r="B7" s="184"/>
      <c r="C7" s="188" t="s">
        <v>202</v>
      </c>
      <c r="D7" s="189" t="s">
        <v>385</v>
      </c>
      <c r="E7" s="170">
        <v>1</v>
      </c>
      <c r="F7" s="178"/>
      <c r="G7" s="188" t="s">
        <v>202</v>
      </c>
      <c r="H7" s="191" t="s">
        <v>397</v>
      </c>
      <c r="I7" s="189">
        <v>3</v>
      </c>
    </row>
    <row r="8" spans="1:12" ht="18.75">
      <c r="B8" s="184"/>
      <c r="C8" s="188" t="s">
        <v>203</v>
      </c>
      <c r="D8" s="189" t="s">
        <v>377</v>
      </c>
      <c r="E8" s="170">
        <v>2</v>
      </c>
      <c r="F8" s="178"/>
      <c r="G8" s="188" t="s">
        <v>203</v>
      </c>
      <c r="H8" s="189" t="s">
        <v>391</v>
      </c>
      <c r="I8" s="189">
        <v>2</v>
      </c>
    </row>
    <row r="9" spans="1:12" ht="18.75">
      <c r="B9" s="184"/>
      <c r="C9" s="188" t="s">
        <v>49</v>
      </c>
      <c r="D9" s="189" t="s">
        <v>376</v>
      </c>
      <c r="E9" s="203">
        <v>3</v>
      </c>
      <c r="F9" s="178"/>
      <c r="G9" s="188" t="s">
        <v>49</v>
      </c>
      <c r="H9" s="191" t="s">
        <v>392</v>
      </c>
      <c r="I9" s="192">
        <v>1</v>
      </c>
    </row>
    <row r="10" spans="1:12" ht="18.75">
      <c r="B10" s="184"/>
      <c r="C10" s="193"/>
      <c r="D10" s="194"/>
      <c r="E10" s="194"/>
      <c r="F10" s="178"/>
      <c r="G10" s="178"/>
      <c r="H10" s="178"/>
      <c r="I10" s="178"/>
    </row>
    <row r="11" spans="1:12" ht="18.75">
      <c r="B11" s="184"/>
      <c r="C11" s="185" t="s">
        <v>189</v>
      </c>
      <c r="D11" s="184"/>
      <c r="E11" s="186"/>
      <c r="F11" s="178"/>
      <c r="G11" s="185" t="s">
        <v>154</v>
      </c>
      <c r="H11" s="184"/>
      <c r="I11" s="186"/>
    </row>
    <row r="12" spans="1:12" ht="18.75">
      <c r="B12" s="195"/>
      <c r="C12" s="184"/>
      <c r="D12" s="187"/>
      <c r="E12" s="186"/>
      <c r="F12" s="178"/>
      <c r="G12" s="196"/>
      <c r="H12" s="187"/>
      <c r="I12" s="186"/>
    </row>
    <row r="13" spans="1:12" ht="18.75">
      <c r="B13" s="184"/>
      <c r="C13" s="188" t="s">
        <v>146</v>
      </c>
      <c r="D13" s="189" t="s">
        <v>291</v>
      </c>
      <c r="E13" s="190">
        <v>1</v>
      </c>
      <c r="F13" s="178"/>
      <c r="G13" s="188" t="s">
        <v>146</v>
      </c>
      <c r="H13" s="189" t="s">
        <v>313</v>
      </c>
      <c r="I13" s="189">
        <v>2</v>
      </c>
    </row>
    <row r="14" spans="1:12" ht="18.75">
      <c r="B14" s="184"/>
      <c r="C14" s="188" t="s">
        <v>202</v>
      </c>
      <c r="D14" s="189" t="s">
        <v>295</v>
      </c>
      <c r="E14" s="189">
        <v>4</v>
      </c>
      <c r="F14" s="178"/>
      <c r="G14" s="188" t="s">
        <v>202</v>
      </c>
      <c r="H14" s="189" t="s">
        <v>473</v>
      </c>
      <c r="I14" s="189">
        <v>1</v>
      </c>
    </row>
    <row r="15" spans="1:12" ht="18.75">
      <c r="B15" s="184"/>
      <c r="C15" s="188" t="s">
        <v>203</v>
      </c>
      <c r="D15" s="189" t="s">
        <v>294</v>
      </c>
      <c r="E15" s="189">
        <v>3</v>
      </c>
      <c r="F15" s="178"/>
      <c r="G15" s="178"/>
      <c r="H15" s="178"/>
      <c r="I15" s="178"/>
    </row>
    <row r="16" spans="1:12" ht="18.75">
      <c r="B16" s="184"/>
      <c r="C16" s="188" t="s">
        <v>49</v>
      </c>
      <c r="D16" s="189" t="s">
        <v>293</v>
      </c>
      <c r="E16" s="192">
        <v>2</v>
      </c>
      <c r="F16" s="178"/>
      <c r="G16" s="185" t="s">
        <v>152</v>
      </c>
      <c r="H16" s="184"/>
      <c r="I16" s="186"/>
    </row>
    <row r="17" spans="1:9" ht="18.75">
      <c r="B17" s="184"/>
      <c r="C17" s="193"/>
      <c r="D17" s="194"/>
      <c r="E17" s="194"/>
      <c r="F17" s="178"/>
      <c r="G17" s="196"/>
      <c r="H17" s="187"/>
      <c r="I17" s="186"/>
    </row>
    <row r="18" spans="1:9" ht="18.75">
      <c r="B18" s="184"/>
      <c r="C18" s="185" t="s">
        <v>153</v>
      </c>
      <c r="D18" s="184"/>
      <c r="E18" s="186"/>
      <c r="F18" s="178"/>
      <c r="G18" s="188" t="s">
        <v>146</v>
      </c>
      <c r="H18" s="189" t="s">
        <v>212</v>
      </c>
      <c r="I18" s="189">
        <v>1</v>
      </c>
    </row>
    <row r="19" spans="1:9" ht="18.75">
      <c r="B19" s="184"/>
      <c r="C19" s="196"/>
      <c r="D19" s="187"/>
      <c r="E19" s="186"/>
      <c r="F19" s="178"/>
      <c r="G19" s="188" t="s">
        <v>202</v>
      </c>
      <c r="H19" s="197" t="s">
        <v>215</v>
      </c>
      <c r="I19" s="189">
        <v>2</v>
      </c>
    </row>
    <row r="20" spans="1:9" ht="18.75">
      <c r="B20" s="184"/>
      <c r="C20" s="188" t="s">
        <v>146</v>
      </c>
      <c r="D20" s="189" t="s">
        <v>474</v>
      </c>
      <c r="E20" s="189">
        <v>1</v>
      </c>
      <c r="F20" s="178"/>
      <c r="G20" s="178"/>
      <c r="H20" s="178"/>
      <c r="I20" s="178"/>
    </row>
    <row r="21" spans="1:9" ht="18.75">
      <c r="B21" s="184"/>
      <c r="C21" s="188" t="s">
        <v>202</v>
      </c>
      <c r="D21" s="189" t="s">
        <v>437</v>
      </c>
      <c r="E21" s="189">
        <v>2</v>
      </c>
      <c r="F21" s="178"/>
      <c r="G21" s="178"/>
      <c r="I21" s="178"/>
    </row>
    <row r="22" spans="1:9" ht="18.75">
      <c r="B22" s="184"/>
      <c r="C22" s="178"/>
      <c r="D22" s="178"/>
      <c r="E22" s="199"/>
      <c r="F22" s="178"/>
      <c r="G22" s="178"/>
      <c r="I22" s="178"/>
    </row>
    <row r="23" spans="1:9" ht="18.75" hidden="1">
      <c r="A23" s="201" t="s">
        <v>190</v>
      </c>
      <c r="B23" s="184"/>
      <c r="C23" s="186"/>
      <c r="D23" s="184"/>
      <c r="E23" s="184"/>
      <c r="F23" s="184"/>
      <c r="H23" s="198" t="s">
        <v>191</v>
      </c>
      <c r="I23" s="178"/>
    </row>
    <row r="24" spans="1:9" ht="18.75" hidden="1">
      <c r="A24" s="182" t="s">
        <v>481</v>
      </c>
      <c r="B24" s="182"/>
      <c r="C24" s="183"/>
      <c r="D24" s="182"/>
      <c r="E24" s="182"/>
      <c r="F24" s="181"/>
      <c r="H24" s="200" t="s">
        <v>192</v>
      </c>
      <c r="I24" s="178"/>
    </row>
    <row r="25" spans="1:9" ht="18.75" hidden="1">
      <c r="A25" s="182" t="s">
        <v>470</v>
      </c>
      <c r="B25" s="182"/>
      <c r="C25" s="183"/>
      <c r="D25" s="182"/>
      <c r="E25" s="182"/>
      <c r="F25" s="181"/>
      <c r="H25" s="200" t="s">
        <v>193</v>
      </c>
      <c r="I25" s="178"/>
    </row>
    <row r="26" spans="1:9" ht="18.75" hidden="1">
      <c r="A26" s="182" t="s">
        <v>469</v>
      </c>
      <c r="B26" s="182"/>
      <c r="C26" s="183"/>
      <c r="D26" s="182"/>
      <c r="E26" s="182"/>
      <c r="F26" s="181"/>
      <c r="H26" s="200" t="s">
        <v>194</v>
      </c>
      <c r="I26" s="178"/>
    </row>
    <row r="27" spans="1:9" ht="18.75" hidden="1">
      <c r="A27" s="182" t="s">
        <v>471</v>
      </c>
      <c r="B27" s="182"/>
      <c r="C27" s="183"/>
      <c r="D27" s="182"/>
      <c r="E27" s="182"/>
      <c r="F27" s="181"/>
      <c r="H27" s="200" t="s">
        <v>195</v>
      </c>
      <c r="I27" s="178"/>
    </row>
    <row r="28" spans="1:9" ht="18.75" hidden="1">
      <c r="B28" s="184"/>
      <c r="C28" s="178"/>
      <c r="D28" s="178"/>
      <c r="E28" s="199"/>
      <c r="F28" s="178"/>
      <c r="G28" s="178"/>
      <c r="H28" s="200" t="s">
        <v>196</v>
      </c>
      <c r="I28" s="178"/>
    </row>
    <row r="29" spans="1:9" ht="18.75" hidden="1">
      <c r="B29" s="184"/>
      <c r="C29" s="184"/>
      <c r="D29" s="184"/>
      <c r="E29" s="186"/>
      <c r="F29" s="178"/>
      <c r="G29" s="178"/>
      <c r="H29" s="200" t="s">
        <v>197</v>
      </c>
      <c r="I29" s="178"/>
    </row>
    <row r="30" spans="1:9" ht="18.75" hidden="1">
      <c r="A30" s="182" t="s">
        <v>483</v>
      </c>
      <c r="B30" s="184"/>
      <c r="C30" s="184"/>
      <c r="D30" s="184"/>
      <c r="E30" s="186"/>
      <c r="F30" s="178"/>
      <c r="G30" s="178"/>
      <c r="H30" s="200" t="s">
        <v>198</v>
      </c>
      <c r="I30" s="178"/>
    </row>
    <row r="31" spans="1:9" ht="18.75" hidden="1">
      <c r="B31" s="184"/>
      <c r="C31" s="178"/>
      <c r="D31" s="178"/>
      <c r="E31" s="199"/>
      <c r="F31" s="178"/>
      <c r="G31" s="178"/>
      <c r="H31" s="200" t="s">
        <v>199</v>
      </c>
      <c r="I31" s="178"/>
    </row>
    <row r="32" spans="1:9" ht="18.75" hidden="1">
      <c r="B32" s="184"/>
      <c r="C32" s="178"/>
      <c r="D32" s="178"/>
      <c r="E32" s="199"/>
      <c r="F32" s="178"/>
      <c r="G32" s="178"/>
      <c r="H32" s="200" t="s">
        <v>475</v>
      </c>
      <c r="I32" s="178"/>
    </row>
    <row r="33" spans="2:9" ht="18.75" hidden="1">
      <c r="B33" s="184"/>
      <c r="C33" s="178"/>
      <c r="D33" s="178"/>
      <c r="E33" s="199"/>
      <c r="F33" s="178"/>
      <c r="G33" s="178"/>
      <c r="H33" s="200" t="s">
        <v>476</v>
      </c>
      <c r="I33" s="178"/>
    </row>
    <row r="34" spans="2:9" ht="18.75" hidden="1">
      <c r="B34" s="184"/>
      <c r="C34" s="178"/>
      <c r="D34" s="178"/>
      <c r="E34" s="199"/>
      <c r="F34" s="178"/>
      <c r="G34" s="178"/>
      <c r="H34" s="200" t="s">
        <v>477</v>
      </c>
      <c r="I34" s="178"/>
    </row>
    <row r="35" spans="2:9" ht="18.75" hidden="1">
      <c r="B35" s="184"/>
      <c r="C35" s="184"/>
      <c r="D35" s="184"/>
      <c r="E35" s="186"/>
      <c r="F35" s="178"/>
      <c r="G35" s="178"/>
      <c r="H35" s="200" t="s">
        <v>478</v>
      </c>
      <c r="I35" s="178"/>
    </row>
    <row r="36" spans="2:9" ht="18.75" hidden="1">
      <c r="B36" s="184"/>
      <c r="C36" s="184"/>
      <c r="D36" s="184"/>
      <c r="E36" s="186"/>
      <c r="F36" s="178"/>
      <c r="G36" s="178"/>
      <c r="H36" s="200" t="s">
        <v>479</v>
      </c>
      <c r="I36" s="178"/>
    </row>
    <row r="37" spans="2:9" ht="18.75" hidden="1">
      <c r="B37" s="184"/>
      <c r="C37" s="178"/>
      <c r="D37" s="178"/>
      <c r="E37" s="199"/>
      <c r="F37" s="178"/>
      <c r="G37" s="178"/>
      <c r="H37" s="200" t="s">
        <v>480</v>
      </c>
      <c r="I37" s="178"/>
    </row>
    <row r="38" spans="2:9" ht="18.75" hidden="1">
      <c r="B38" s="184"/>
      <c r="C38" s="178"/>
      <c r="D38" s="178"/>
      <c r="E38" s="199"/>
      <c r="F38" s="178"/>
      <c r="G38" s="178"/>
      <c r="H38" s="200" t="s">
        <v>482</v>
      </c>
      <c r="I38" s="178"/>
    </row>
    <row r="39" spans="2:9" ht="18.75" hidden="1">
      <c r="B39" s="67"/>
      <c r="H39" s="200" t="s">
        <v>200</v>
      </c>
    </row>
    <row r="40" spans="2:9" ht="18.75" hidden="1">
      <c r="B40" s="67"/>
      <c r="H40" s="200" t="s">
        <v>201</v>
      </c>
    </row>
    <row r="41" spans="2:9">
      <c r="B41" s="67"/>
      <c r="C41" s="67"/>
      <c r="D41" s="67"/>
      <c r="E41" s="98"/>
    </row>
    <row r="42" spans="2:9">
      <c r="B42" s="67"/>
      <c r="I42" s="98"/>
    </row>
    <row r="43" spans="2:9">
      <c r="B43" s="67"/>
    </row>
    <row r="44" spans="2:9">
      <c r="B44" s="81"/>
    </row>
    <row r="45" spans="2:9">
      <c r="B45" s="67"/>
    </row>
    <row r="46" spans="2:9">
      <c r="B46" s="67"/>
    </row>
    <row r="47" spans="2:9">
      <c r="B47" s="67"/>
      <c r="C47" s="67"/>
      <c r="D47" s="67"/>
      <c r="E47" s="98"/>
      <c r="F47" s="67"/>
      <c r="G47" s="67"/>
    </row>
    <row r="48" spans="2:9">
      <c r="B48" s="67"/>
      <c r="C48" s="67"/>
      <c r="D48" s="67"/>
      <c r="E48" s="98"/>
      <c r="F48" s="67"/>
      <c r="G48" s="67"/>
    </row>
    <row r="49" spans="2:7">
      <c r="B49" s="67"/>
      <c r="C49" s="67"/>
      <c r="D49" s="67"/>
      <c r="E49" s="98"/>
      <c r="F49" s="67"/>
      <c r="G49" s="67"/>
    </row>
    <row r="50" spans="2:7">
      <c r="B50" s="67"/>
      <c r="C50" s="67"/>
      <c r="D50" s="67"/>
      <c r="E50" s="98"/>
      <c r="F50" s="67"/>
      <c r="G50" s="67"/>
    </row>
    <row r="51" spans="2:7">
      <c r="B51" s="67"/>
      <c r="C51" s="67"/>
      <c r="D51" s="67"/>
      <c r="E51" s="98"/>
      <c r="F51" s="67"/>
      <c r="G51" s="67"/>
    </row>
    <row r="52" spans="2:7">
      <c r="B52" s="67"/>
      <c r="C52" s="67"/>
      <c r="D52" s="67"/>
      <c r="E52" s="98"/>
      <c r="F52" s="67"/>
      <c r="G52" s="67"/>
    </row>
    <row r="53" spans="2:7">
      <c r="B53" s="67"/>
      <c r="C53" s="67"/>
      <c r="D53" s="67"/>
      <c r="E53" s="98"/>
      <c r="F53" s="67"/>
      <c r="G53" s="67"/>
    </row>
    <row r="54" spans="2:7">
      <c r="B54" s="67"/>
      <c r="C54" s="67"/>
      <c r="D54" s="67"/>
      <c r="E54" s="98"/>
      <c r="F54" s="67"/>
      <c r="G54" s="67"/>
    </row>
    <row r="55" spans="2:7">
      <c r="B55" s="67"/>
      <c r="C55" s="67"/>
      <c r="D55" s="67"/>
      <c r="E55" s="98"/>
    </row>
    <row r="56" spans="2:7">
      <c r="B56" s="67"/>
      <c r="C56" s="67"/>
      <c r="D56" s="67"/>
      <c r="E56" s="98"/>
    </row>
  </sheetData>
  <sheetProtection password="EDAE" sheet="1" objects="1" scenarios="1"/>
  <pageMargins left="0.7" right="0.7" top="0.75" bottom="0.75" header="0.3" footer="0.3"/>
  <pageSetup paperSize="9" scale="8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55"/>
  <sheetViews>
    <sheetView zoomScaleNormal="100" workbookViewId="0">
      <selection activeCell="K12" sqref="K12"/>
    </sheetView>
  </sheetViews>
  <sheetFormatPr defaultRowHeight="12.75"/>
  <cols>
    <col min="2" max="2" width="17.85546875" bestFit="1" customWidth="1"/>
    <col min="3" max="3" width="3" customWidth="1"/>
    <col min="4" max="4" width="15.42578125" bestFit="1" customWidth="1"/>
    <col min="6" max="6" width="15.85546875" bestFit="1" customWidth="1"/>
    <col min="8" max="8" width="15.42578125" bestFit="1" customWidth="1"/>
    <col min="10" max="10" width="15.85546875" bestFit="1" customWidth="1"/>
    <col min="12" max="12" width="15.42578125" bestFit="1" customWidth="1"/>
  </cols>
  <sheetData>
    <row r="1" spans="1:13">
      <c r="A1" s="12"/>
      <c r="B1" s="48" t="s">
        <v>152</v>
      </c>
      <c r="C1" s="48"/>
      <c r="D1" s="48" t="s">
        <v>153</v>
      </c>
      <c r="E1" s="48"/>
      <c r="F1" s="48" t="s">
        <v>154</v>
      </c>
      <c r="G1" s="48"/>
      <c r="H1" s="48" t="s">
        <v>155</v>
      </c>
      <c r="I1" s="48"/>
      <c r="J1" s="48" t="s">
        <v>156</v>
      </c>
      <c r="K1" s="48"/>
      <c r="L1" s="48" t="s">
        <v>157</v>
      </c>
      <c r="M1" s="12"/>
    </row>
    <row r="2" spans="1:13">
      <c r="A2" s="12"/>
      <c r="B2" s="48" t="s">
        <v>158</v>
      </c>
      <c r="C2" s="48"/>
      <c r="D2" s="48" t="s">
        <v>166</v>
      </c>
      <c r="E2" s="48"/>
      <c r="F2" s="48" t="s">
        <v>167</v>
      </c>
      <c r="G2" s="48"/>
      <c r="H2" s="48" t="s">
        <v>166</v>
      </c>
      <c r="I2" s="48"/>
      <c r="J2" s="48" t="s">
        <v>169</v>
      </c>
      <c r="K2" s="48"/>
      <c r="L2" s="48" t="s">
        <v>170</v>
      </c>
      <c r="M2" s="12"/>
    </row>
    <row r="3" spans="1:13">
      <c r="A3" s="1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2"/>
    </row>
    <row r="4" spans="1:13">
      <c r="A4" s="12"/>
      <c r="B4" s="144" t="s">
        <v>159</v>
      </c>
      <c r="C4" s="46"/>
      <c r="D4" s="151" t="s">
        <v>159</v>
      </c>
      <c r="E4" s="47"/>
      <c r="F4" s="145" t="s">
        <v>159</v>
      </c>
      <c r="G4" s="47"/>
      <c r="H4" s="175" t="s">
        <v>159</v>
      </c>
      <c r="I4" s="47"/>
      <c r="J4" s="174" t="s">
        <v>159</v>
      </c>
      <c r="K4" s="47"/>
      <c r="L4" s="173" t="s">
        <v>159</v>
      </c>
      <c r="M4" s="12"/>
    </row>
    <row r="5" spans="1:13">
      <c r="A5" s="12"/>
      <c r="B5" s="144" t="s">
        <v>103</v>
      </c>
      <c r="C5" s="12"/>
      <c r="D5" s="151" t="s">
        <v>103</v>
      </c>
      <c r="E5" s="12"/>
      <c r="F5" s="145" t="s">
        <v>103</v>
      </c>
      <c r="G5" s="12"/>
      <c r="H5" s="175" t="s">
        <v>103</v>
      </c>
      <c r="I5" s="12"/>
      <c r="J5" s="174" t="s">
        <v>103</v>
      </c>
      <c r="K5" s="12"/>
      <c r="L5" s="173" t="s">
        <v>103</v>
      </c>
      <c r="M5" s="12"/>
    </row>
    <row r="6" spans="1:13">
      <c r="A6" s="12"/>
      <c r="B6" s="144" t="s">
        <v>104</v>
      </c>
      <c r="C6" s="12"/>
      <c r="D6" s="151" t="s">
        <v>104</v>
      </c>
      <c r="E6" s="12"/>
      <c r="F6" s="145" t="s">
        <v>104</v>
      </c>
      <c r="G6" s="12"/>
      <c r="H6" s="175" t="s">
        <v>104</v>
      </c>
      <c r="I6" s="12"/>
      <c r="J6" s="174" t="s">
        <v>104</v>
      </c>
      <c r="K6" s="12"/>
      <c r="L6" s="173" t="s">
        <v>104</v>
      </c>
      <c r="M6" s="12"/>
    </row>
    <row r="7" spans="1:13">
      <c r="A7" s="12"/>
      <c r="B7" s="144" t="s">
        <v>106</v>
      </c>
      <c r="C7" s="12"/>
      <c r="D7" s="151" t="s">
        <v>106</v>
      </c>
      <c r="E7" s="12"/>
      <c r="F7" s="145" t="s">
        <v>106</v>
      </c>
      <c r="G7" s="12" t="s">
        <v>184</v>
      </c>
      <c r="H7" s="175" t="s">
        <v>106</v>
      </c>
      <c r="I7" s="12"/>
      <c r="J7" s="174" t="s">
        <v>106</v>
      </c>
      <c r="K7" s="12"/>
      <c r="L7" s="173" t="s">
        <v>106</v>
      </c>
      <c r="M7" s="12"/>
    </row>
    <row r="8" spans="1:13">
      <c r="A8" s="12"/>
      <c r="B8" s="144" t="s">
        <v>107</v>
      </c>
      <c r="C8" s="12"/>
      <c r="D8" s="151" t="s">
        <v>107</v>
      </c>
      <c r="E8" s="12"/>
      <c r="F8" s="145" t="s">
        <v>107</v>
      </c>
      <c r="G8" s="12"/>
      <c r="H8" s="175" t="s">
        <v>107</v>
      </c>
      <c r="I8" s="12"/>
      <c r="J8" s="174" t="s">
        <v>107</v>
      </c>
      <c r="K8" s="12"/>
      <c r="L8" s="171"/>
      <c r="M8" s="12"/>
    </row>
    <row r="9" spans="1:13">
      <c r="A9" s="12"/>
      <c r="B9" s="144" t="s">
        <v>108</v>
      </c>
      <c r="C9" s="12"/>
      <c r="D9" s="151" t="s">
        <v>108</v>
      </c>
      <c r="E9" s="12"/>
      <c r="F9" s="145" t="s">
        <v>108</v>
      </c>
      <c r="G9" s="12"/>
      <c r="H9" s="175" t="s">
        <v>108</v>
      </c>
      <c r="I9" s="12"/>
      <c r="J9" s="174" t="s">
        <v>108</v>
      </c>
      <c r="K9" s="12"/>
      <c r="L9" s="173" t="s">
        <v>164</v>
      </c>
      <c r="M9" s="12"/>
    </row>
    <row r="10" spans="1:13">
      <c r="A10" s="12"/>
      <c r="B10" s="144" t="s">
        <v>110</v>
      </c>
      <c r="C10" s="12"/>
      <c r="D10" s="12"/>
      <c r="E10" s="12"/>
      <c r="F10" s="145" t="s">
        <v>110</v>
      </c>
      <c r="G10" s="12"/>
      <c r="H10" s="155"/>
      <c r="I10" s="12"/>
      <c r="J10" s="174" t="s">
        <v>110</v>
      </c>
      <c r="K10" s="12"/>
      <c r="L10" s="173" t="s">
        <v>165</v>
      </c>
      <c r="M10" s="12"/>
    </row>
    <row r="11" spans="1:13">
      <c r="A11" s="12"/>
      <c r="B11" s="144" t="s">
        <v>112</v>
      </c>
      <c r="C11" s="12"/>
      <c r="D11" s="151" t="s">
        <v>160</v>
      </c>
      <c r="E11" s="12"/>
      <c r="F11" s="145" t="s">
        <v>112</v>
      </c>
      <c r="G11" s="12"/>
      <c r="H11" s="175" t="s">
        <v>160</v>
      </c>
      <c r="I11" s="12"/>
      <c r="J11" s="174" t="s">
        <v>112</v>
      </c>
      <c r="K11" s="12"/>
      <c r="L11" s="155"/>
      <c r="M11" s="12"/>
    </row>
    <row r="12" spans="1:13">
      <c r="A12" s="12"/>
      <c r="B12" s="144" t="s">
        <v>113</v>
      </c>
      <c r="C12" s="12"/>
      <c r="D12" s="151" t="s">
        <v>103</v>
      </c>
      <c r="E12" s="12"/>
      <c r="F12" s="145" t="s">
        <v>113</v>
      </c>
      <c r="G12" s="12"/>
      <c r="H12" s="175" t="s">
        <v>103</v>
      </c>
      <c r="I12" s="12"/>
      <c r="J12" s="174" t="s">
        <v>113</v>
      </c>
      <c r="K12" s="12"/>
      <c r="L12" s="173" t="s">
        <v>145</v>
      </c>
      <c r="M12" s="12"/>
    </row>
    <row r="13" spans="1:13">
      <c r="A13" s="12"/>
      <c r="B13" s="144" t="s">
        <v>115</v>
      </c>
      <c r="C13" s="12"/>
      <c r="D13" s="151" t="s">
        <v>104</v>
      </c>
      <c r="E13" s="12"/>
      <c r="F13" s="145" t="s">
        <v>115</v>
      </c>
      <c r="G13" s="12"/>
      <c r="H13" s="175" t="s">
        <v>104</v>
      </c>
      <c r="I13" s="12"/>
      <c r="J13" s="174" t="s">
        <v>115</v>
      </c>
      <c r="K13" s="12"/>
      <c r="M13" s="12"/>
    </row>
    <row r="14" spans="1:13">
      <c r="A14" s="12"/>
      <c r="B14" s="144" t="s">
        <v>116</v>
      </c>
      <c r="C14" s="12"/>
      <c r="D14" s="155"/>
      <c r="E14" s="12"/>
      <c r="F14" s="145" t="s">
        <v>116</v>
      </c>
      <c r="G14" s="12"/>
      <c r="H14" s="155"/>
      <c r="I14" s="12"/>
      <c r="J14" s="174" t="s">
        <v>116</v>
      </c>
      <c r="K14" s="12"/>
      <c r="M14" s="12"/>
    </row>
    <row r="15" spans="1:13">
      <c r="A15" s="12"/>
      <c r="B15" s="144" t="s">
        <v>119</v>
      </c>
      <c r="C15" s="12"/>
      <c r="D15" s="151" t="s">
        <v>161</v>
      </c>
      <c r="E15" s="12"/>
      <c r="F15" s="145" t="s">
        <v>119</v>
      </c>
      <c r="G15" s="12"/>
      <c r="H15" s="175" t="s">
        <v>164</v>
      </c>
      <c r="I15" s="12"/>
      <c r="J15" s="174" t="s">
        <v>119</v>
      </c>
      <c r="K15" s="12"/>
      <c r="L15" s="155"/>
      <c r="M15" s="12"/>
    </row>
    <row r="16" spans="1:13">
      <c r="A16" s="12"/>
      <c r="B16" s="144" t="s">
        <v>120</v>
      </c>
      <c r="C16" s="12"/>
      <c r="D16" s="151" t="s">
        <v>103</v>
      </c>
      <c r="E16" s="12"/>
      <c r="F16" s="145" t="s">
        <v>120</v>
      </c>
      <c r="G16" s="12"/>
      <c r="H16" s="175" t="s">
        <v>165</v>
      </c>
      <c r="I16" s="12"/>
      <c r="J16" s="155"/>
      <c r="K16" s="12"/>
      <c r="L16" s="12"/>
      <c r="M16" s="12"/>
    </row>
    <row r="17" spans="1:13">
      <c r="A17" s="12"/>
      <c r="B17" s="144" t="s">
        <v>121</v>
      </c>
      <c r="C17" s="12"/>
      <c r="D17" s="155"/>
      <c r="E17" s="12"/>
      <c r="F17" s="145" t="s">
        <v>121</v>
      </c>
      <c r="G17" s="12"/>
      <c r="H17" s="155"/>
      <c r="I17" s="12"/>
      <c r="J17" s="174" t="s">
        <v>160</v>
      </c>
      <c r="K17" s="12"/>
      <c r="L17" s="12"/>
      <c r="M17" s="12"/>
    </row>
    <row r="18" spans="1:13">
      <c r="A18" s="12"/>
      <c r="B18" s="144" t="s">
        <v>123</v>
      </c>
      <c r="C18" s="12"/>
      <c r="D18" s="151" t="s">
        <v>164</v>
      </c>
      <c r="E18" s="12"/>
      <c r="F18" s="145" t="s">
        <v>123</v>
      </c>
      <c r="G18" s="12"/>
      <c r="H18" s="175" t="s">
        <v>145</v>
      </c>
      <c r="I18" s="12"/>
      <c r="J18" s="174" t="s">
        <v>103</v>
      </c>
      <c r="K18" s="12"/>
      <c r="L18" s="12"/>
      <c r="M18" s="12"/>
    </row>
    <row r="19" spans="1:13">
      <c r="A19" s="12"/>
      <c r="B19" s="144" t="s">
        <v>125</v>
      </c>
      <c r="C19" s="12"/>
      <c r="D19" s="151" t="s">
        <v>165</v>
      </c>
      <c r="E19" s="12"/>
      <c r="F19" s="145" t="s">
        <v>125</v>
      </c>
      <c r="G19" s="12"/>
      <c r="H19" s="155"/>
      <c r="I19" s="12"/>
      <c r="J19" s="174" t="s">
        <v>104</v>
      </c>
      <c r="K19" s="12"/>
      <c r="L19" s="12"/>
      <c r="M19" s="12"/>
    </row>
    <row r="20" spans="1:13">
      <c r="A20" s="12"/>
      <c r="B20" s="144" t="s">
        <v>127</v>
      </c>
      <c r="C20" s="12"/>
      <c r="D20" s="155"/>
      <c r="E20" s="12"/>
      <c r="F20" s="12"/>
      <c r="G20" s="12"/>
      <c r="H20" s="12"/>
      <c r="I20" s="12"/>
      <c r="J20" s="174" t="s">
        <v>106</v>
      </c>
      <c r="K20" s="12"/>
      <c r="L20" s="12"/>
      <c r="M20" s="12"/>
    </row>
    <row r="21" spans="1:13">
      <c r="A21" s="12"/>
      <c r="B21" s="144" t="s">
        <v>129</v>
      </c>
      <c r="C21" s="12"/>
      <c r="D21" s="151" t="s">
        <v>145</v>
      </c>
      <c r="E21" s="12"/>
      <c r="F21" s="145" t="s">
        <v>160</v>
      </c>
      <c r="G21" s="12"/>
      <c r="H21" s="12"/>
      <c r="I21" s="12"/>
      <c r="J21" s="174" t="s">
        <v>107</v>
      </c>
      <c r="K21" s="12"/>
      <c r="L21" s="12"/>
      <c r="M21" s="12"/>
    </row>
    <row r="22" spans="1:13">
      <c r="A22" s="12"/>
      <c r="B22" s="144" t="s">
        <v>131</v>
      </c>
      <c r="C22" s="12"/>
      <c r="D22" s="12"/>
      <c r="E22" s="12"/>
      <c r="F22" s="145" t="s">
        <v>103</v>
      </c>
      <c r="G22" s="12"/>
      <c r="H22" s="12"/>
      <c r="I22" s="12"/>
      <c r="J22" s="174" t="s">
        <v>108</v>
      </c>
      <c r="K22" s="12"/>
      <c r="L22" s="12"/>
      <c r="M22" s="12"/>
    </row>
    <row r="23" spans="1:13">
      <c r="A23" s="12"/>
      <c r="B23" s="144" t="s">
        <v>132</v>
      </c>
      <c r="C23" s="12"/>
      <c r="D23" s="47"/>
      <c r="E23" s="12"/>
      <c r="F23" s="145" t="s">
        <v>104</v>
      </c>
      <c r="G23" s="12"/>
      <c r="H23" s="12"/>
      <c r="I23" s="12"/>
      <c r="J23" s="155"/>
      <c r="K23" s="12"/>
      <c r="L23" s="12"/>
      <c r="M23" s="12"/>
    </row>
    <row r="24" spans="1:13">
      <c r="A24" s="12"/>
      <c r="B24" s="12"/>
      <c r="C24" s="12"/>
      <c r="D24" s="12"/>
      <c r="E24" s="12"/>
      <c r="F24" s="145" t="s">
        <v>106</v>
      </c>
      <c r="G24" s="12"/>
      <c r="H24" s="12"/>
      <c r="I24" s="12"/>
      <c r="J24" s="174" t="s">
        <v>161</v>
      </c>
      <c r="K24" s="12"/>
      <c r="L24" s="12"/>
      <c r="M24" s="12"/>
    </row>
    <row r="25" spans="1:13">
      <c r="A25" s="12"/>
      <c r="B25" s="144" t="s">
        <v>160</v>
      </c>
      <c r="C25" s="12"/>
      <c r="D25" s="12"/>
      <c r="E25" s="12"/>
      <c r="F25" s="145" t="s">
        <v>107</v>
      </c>
      <c r="G25" s="12"/>
      <c r="H25" s="12"/>
      <c r="I25" s="12"/>
      <c r="J25" s="174" t="s">
        <v>103</v>
      </c>
      <c r="K25" s="12"/>
      <c r="L25" s="12"/>
      <c r="M25" s="12"/>
    </row>
    <row r="26" spans="1:13">
      <c r="A26" s="12"/>
      <c r="B26" s="144" t="s">
        <v>103</v>
      </c>
      <c r="C26" s="12"/>
      <c r="D26" s="12"/>
      <c r="E26" s="12"/>
      <c r="F26" s="145" t="s">
        <v>108</v>
      </c>
      <c r="G26" s="12"/>
      <c r="H26" s="12"/>
      <c r="I26" s="12"/>
      <c r="J26" s="174" t="s">
        <v>104</v>
      </c>
      <c r="K26" s="12"/>
      <c r="L26" s="12"/>
      <c r="M26" s="12"/>
    </row>
    <row r="27" spans="1:13">
      <c r="A27" s="12"/>
      <c r="B27" s="144" t="s">
        <v>104</v>
      </c>
      <c r="C27" s="12"/>
      <c r="D27" s="12"/>
      <c r="E27" s="12"/>
      <c r="F27" s="145" t="s">
        <v>110</v>
      </c>
      <c r="G27" s="12"/>
      <c r="H27" s="12"/>
      <c r="I27" s="12"/>
      <c r="J27" s="155"/>
      <c r="K27" s="12"/>
      <c r="L27" s="12"/>
      <c r="M27" s="12"/>
    </row>
    <row r="28" spans="1:13">
      <c r="A28" s="12"/>
      <c r="B28" s="144" t="s">
        <v>106</v>
      </c>
      <c r="C28" s="12"/>
      <c r="D28" s="12"/>
      <c r="E28" s="12"/>
      <c r="F28" s="145" t="s">
        <v>112</v>
      </c>
      <c r="G28" s="12"/>
      <c r="H28" s="12"/>
      <c r="I28" s="12"/>
      <c r="J28" s="174" t="s">
        <v>164</v>
      </c>
      <c r="K28" s="12"/>
      <c r="L28" s="12"/>
      <c r="M28" s="12"/>
    </row>
    <row r="29" spans="1:13">
      <c r="A29" s="12"/>
      <c r="B29" s="144" t="s">
        <v>107</v>
      </c>
      <c r="C29" s="12"/>
      <c r="D29" s="12"/>
      <c r="E29" s="12"/>
      <c r="F29" s="155"/>
      <c r="G29" s="12"/>
      <c r="H29" s="12"/>
      <c r="I29" s="12"/>
      <c r="J29" s="174" t="s">
        <v>165</v>
      </c>
      <c r="K29" s="12"/>
      <c r="L29" s="12"/>
      <c r="M29" s="12"/>
    </row>
    <row r="30" spans="1:13">
      <c r="A30" s="12"/>
      <c r="B30" s="144" t="s">
        <v>108</v>
      </c>
      <c r="C30" s="12"/>
      <c r="D30" s="12"/>
      <c r="E30" s="12"/>
      <c r="F30" s="145" t="s">
        <v>161</v>
      </c>
      <c r="G30" s="12"/>
      <c r="H30" s="12"/>
      <c r="I30" s="12"/>
      <c r="J30" s="155"/>
      <c r="K30" s="12"/>
      <c r="L30" s="12"/>
      <c r="M30" s="12"/>
    </row>
    <row r="31" spans="1:13">
      <c r="A31" s="12"/>
      <c r="B31" s="144" t="s">
        <v>110</v>
      </c>
      <c r="C31" s="12"/>
      <c r="D31" s="12"/>
      <c r="E31" s="12"/>
      <c r="F31" s="145" t="s">
        <v>103</v>
      </c>
      <c r="G31" s="12"/>
      <c r="H31" s="12"/>
      <c r="I31" s="12"/>
      <c r="J31" s="174" t="s">
        <v>145</v>
      </c>
      <c r="K31" s="12"/>
      <c r="L31" s="12"/>
      <c r="M31" s="12"/>
    </row>
    <row r="32" spans="1:13">
      <c r="A32" s="12"/>
      <c r="B32" s="144" t="s">
        <v>112</v>
      </c>
      <c r="C32" s="12"/>
      <c r="D32" s="12"/>
      <c r="E32" s="12"/>
      <c r="F32" s="145" t="s">
        <v>104</v>
      </c>
      <c r="G32" s="12"/>
      <c r="H32" s="12"/>
      <c r="I32" s="12"/>
      <c r="J32" s="12"/>
      <c r="K32" s="12"/>
      <c r="L32" s="12"/>
      <c r="M32" s="12"/>
    </row>
    <row r="33" spans="1:13">
      <c r="A33" s="12"/>
      <c r="B33" s="144" t="s">
        <v>113</v>
      </c>
      <c r="C33" s="12"/>
      <c r="D33" s="12"/>
      <c r="E33" s="12"/>
      <c r="F33" s="145" t="s">
        <v>106</v>
      </c>
      <c r="G33" s="12"/>
      <c r="H33" s="12"/>
      <c r="I33" s="12"/>
      <c r="J33" s="12"/>
      <c r="K33" s="12"/>
      <c r="L33" s="12"/>
      <c r="M33" s="12"/>
    </row>
    <row r="34" spans="1:13">
      <c r="A34" s="12"/>
      <c r="B34" s="144" t="s">
        <v>115</v>
      </c>
      <c r="C34" s="12"/>
      <c r="D34" s="12"/>
      <c r="E34" s="12"/>
      <c r="F34" s="155"/>
      <c r="G34" s="12"/>
      <c r="H34" s="12"/>
      <c r="I34" s="12"/>
      <c r="J34" s="12"/>
      <c r="K34" s="12"/>
      <c r="L34" s="12"/>
      <c r="M34" s="12"/>
    </row>
    <row r="35" spans="1:13">
      <c r="A35" s="12"/>
      <c r="B35" s="155"/>
      <c r="C35" s="12"/>
      <c r="D35" s="12"/>
      <c r="E35" s="12"/>
      <c r="F35" s="145" t="s">
        <v>168</v>
      </c>
      <c r="G35" s="12"/>
      <c r="H35" s="12"/>
      <c r="I35" s="12"/>
      <c r="J35" s="12"/>
      <c r="K35" s="12"/>
      <c r="L35" s="12"/>
      <c r="M35" s="12"/>
    </row>
    <row r="36" spans="1:13">
      <c r="A36" s="12"/>
      <c r="B36" s="144" t="s">
        <v>161</v>
      </c>
      <c r="C36" s="12"/>
      <c r="D36" s="12"/>
      <c r="E36" s="12"/>
      <c r="F36" s="145" t="s">
        <v>103</v>
      </c>
      <c r="G36" s="12"/>
      <c r="H36" s="12"/>
      <c r="I36" s="12"/>
      <c r="J36" s="12"/>
      <c r="K36" s="12"/>
      <c r="L36" s="12"/>
      <c r="M36" s="12"/>
    </row>
    <row r="37" spans="1:13">
      <c r="A37" s="12"/>
      <c r="B37" s="144" t="s">
        <v>103</v>
      </c>
      <c r="C37" s="12"/>
      <c r="D37" s="12"/>
      <c r="E37" s="12"/>
      <c r="F37" s="155"/>
      <c r="G37" s="12"/>
      <c r="H37" s="12"/>
      <c r="I37" s="12"/>
      <c r="J37" s="12"/>
      <c r="K37" s="12"/>
      <c r="L37" s="12"/>
      <c r="M37" s="12"/>
    </row>
    <row r="38" spans="1:13">
      <c r="A38" s="12"/>
      <c r="B38" s="144" t="s">
        <v>104</v>
      </c>
      <c r="C38" s="12"/>
      <c r="D38" s="12"/>
      <c r="E38" s="12"/>
      <c r="F38" s="145" t="s">
        <v>164</v>
      </c>
      <c r="G38" s="12"/>
      <c r="H38" s="12"/>
      <c r="I38" s="12"/>
      <c r="J38" s="12"/>
      <c r="K38" s="12"/>
      <c r="L38" s="12"/>
      <c r="M38" s="12"/>
    </row>
    <row r="39" spans="1:13">
      <c r="A39" s="12"/>
      <c r="B39" s="144" t="s">
        <v>106</v>
      </c>
      <c r="C39" s="12"/>
      <c r="D39" s="12"/>
      <c r="E39" s="12"/>
      <c r="F39" s="145" t="s">
        <v>165</v>
      </c>
      <c r="G39" s="12"/>
      <c r="H39" s="12"/>
      <c r="I39" s="12"/>
      <c r="J39" s="12"/>
      <c r="K39" s="12"/>
      <c r="L39" s="12"/>
      <c r="M39" s="12"/>
    </row>
    <row r="40" spans="1:13">
      <c r="A40" s="12"/>
      <c r="B40" s="144" t="s">
        <v>107</v>
      </c>
      <c r="C40" s="12"/>
      <c r="D40" s="12"/>
      <c r="E40" s="12"/>
      <c r="F40" s="155"/>
      <c r="G40" s="12"/>
      <c r="H40" s="12"/>
      <c r="I40" s="12"/>
      <c r="J40" s="12"/>
      <c r="K40" s="12"/>
      <c r="L40" s="12"/>
      <c r="M40" s="12"/>
    </row>
    <row r="41" spans="1:13">
      <c r="A41" s="12"/>
      <c r="B41" s="144" t="s">
        <v>108</v>
      </c>
      <c r="C41" s="12"/>
      <c r="D41" s="12"/>
      <c r="E41" s="12"/>
      <c r="F41" s="145" t="s">
        <v>145</v>
      </c>
      <c r="G41" s="12"/>
      <c r="H41" s="12"/>
      <c r="I41" s="12"/>
      <c r="J41" s="12"/>
      <c r="K41" s="12"/>
      <c r="L41" s="12"/>
      <c r="M41" s="12"/>
    </row>
    <row r="42" spans="1:13">
      <c r="A42" s="12"/>
      <c r="B42" s="15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>
      <c r="A43" s="12"/>
      <c r="B43" s="144" t="s">
        <v>162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2"/>
      <c r="B44" s="144" t="s">
        <v>103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2"/>
      <c r="B45" s="144" t="s">
        <v>104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A46" s="12"/>
      <c r="B46" s="15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44" t="s">
        <v>163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B48" s="144" t="s">
        <v>103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2"/>
      <c r="B49" s="15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B50" s="144" t="s">
        <v>164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2"/>
      <c r="B51" s="144" t="s">
        <v>165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B52" s="15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>
      <c r="A53" s="12"/>
      <c r="B53" s="144" t="s">
        <v>145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>
      <c r="A55" s="12"/>
      <c r="B55" s="4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heetProtection password="EDAE" sheet="1" objects="1" scenarios="1"/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Format</vt:lpstr>
      <vt:lpstr>16 &amp; Under Boys</vt:lpstr>
      <vt:lpstr>16 &amp; Under Girls</vt:lpstr>
      <vt:lpstr>14 &amp; Under Boys</vt:lpstr>
      <vt:lpstr>14 &amp; Under Girls</vt:lpstr>
      <vt:lpstr>12 &amp; Under Boys</vt:lpstr>
      <vt:lpstr>12 &amp; Under Girls</vt:lpstr>
      <vt:lpstr>Results</vt:lpstr>
      <vt:lpstr>Rounds </vt:lpstr>
    </vt:vector>
  </TitlesOfParts>
  <Company>ASP Australasia/Surfing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 Jordan</dc:creator>
  <cp:lastModifiedBy>dev</cp:lastModifiedBy>
  <cp:lastPrinted>2018-07-12T02:55:04Z</cp:lastPrinted>
  <dcterms:created xsi:type="dcterms:W3CDTF">2007-06-21T23:52:18Z</dcterms:created>
  <dcterms:modified xsi:type="dcterms:W3CDTF">2018-07-12T02:56:19Z</dcterms:modified>
</cp:coreProperties>
</file>