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9005"/>
  <workbookPr/>
  <mc:AlternateContent xmlns:mc="http://schemas.openxmlformats.org/markup-compatibility/2006">
    <mc:Choice Requires="x15">
      <x15ac:absPath xmlns:x15ac="http://schemas.microsoft.com/office/spreadsheetml/2010/11/ac" url="/Users/adamhuban/Dropbox (Surfing NSW)/staff snsw/Events/2018 Events/NSW Junior State Titles/RESULTS/"/>
    </mc:Choice>
  </mc:AlternateContent>
  <bookViews>
    <workbookView xWindow="20" yWindow="560" windowWidth="28780" windowHeight="16100" tabRatio="911" activeTab="8"/>
  </bookViews>
  <sheets>
    <sheet name=" Schedule Day 1,2" sheetId="1" r:id="rId1"/>
    <sheet name="Day 3,4,5" sheetId="30" r:id="rId2"/>
    <sheet name="IMPORTANT INFORMATION" sheetId="21" r:id="rId3"/>
    <sheet name="Schools Titles schedule x2 " sheetId="2" state="hidden" r:id="rId4"/>
    <sheet name="U18Boys" sheetId="4" r:id="rId5"/>
    <sheet name="U18Girls" sheetId="5" r:id="rId6"/>
    <sheet name="U16Boys" sheetId="6" r:id="rId7"/>
    <sheet name="U16Girls" sheetId="7" r:id="rId8"/>
    <sheet name="Results" sheetId="20" r:id="rId9"/>
    <sheet name="Allstars U19Boys" sheetId="22" state="hidden" r:id="rId10"/>
    <sheet name="Allstars U19Girls" sheetId="23" state="hidden" r:id="rId11"/>
    <sheet name="Allstars U16Girls" sheetId="24" state="hidden" r:id="rId12"/>
    <sheet name="MRShield U19Boys" sheetId="25" state="hidden" r:id="rId13"/>
    <sheet name="MRShield U19 Girls" sheetId="26" state="hidden" r:id="rId14"/>
    <sheet name="MRShield U16Boys" sheetId="27" state="hidden" r:id="rId15"/>
    <sheet name="MRShield U16Girls" sheetId="28" state="hidden" r:id="rId16"/>
    <sheet name="RESULTS." sheetId="29" state="hidden" r:id="rId17"/>
  </sheets>
  <definedNames>
    <definedName name="_xlnm.Print_Area" localSheetId="0">' Schedule Day 1,2'!$I$11:$N$39</definedName>
    <definedName name="_xlnm.Print_Area" localSheetId="1">'Day 3,4,5'!$P$11:$U$28</definedName>
    <definedName name="_xlnm.Print_Area" localSheetId="2">'IMPORTANT INFORMATION'!$A$7:$F$12</definedName>
    <definedName name="_xlnm.Print_Area" localSheetId="8">Results!$B$1:$H$17</definedName>
    <definedName name="_xlnm.Print_Area" localSheetId="3">'Schools Titles schedule x2 '!$B$2:$N$38</definedName>
    <definedName name="_xlnm.Print_Area" localSheetId="6">U16Boys!$AB$24:$AJ$42</definedName>
    <definedName name="_xlnm.Print_Area" localSheetId="7">U16Girls!$R$7:$Z$22</definedName>
    <definedName name="_xlnm.Print_Area" localSheetId="4">U18Boys!$AB$25:$AJ$42</definedName>
    <definedName name="_xlnm.Print_Area" localSheetId="5">U18Girls!$R$4:$Z$22</definedName>
  </definedNames>
  <calcPr calcId="17901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N30" i="5" l="1"/>
  <c r="N29" i="5"/>
  <c r="N28" i="5"/>
  <c r="N27" i="5"/>
  <c r="I25" i="5"/>
  <c r="N24" i="5"/>
  <c r="I24" i="5"/>
  <c r="N23" i="5"/>
  <c r="I23" i="5"/>
  <c r="N22" i="5"/>
  <c r="N21" i="5"/>
  <c r="I20" i="5"/>
  <c r="I19" i="5"/>
  <c r="N18" i="5"/>
  <c r="I18" i="5"/>
  <c r="N17" i="5"/>
  <c r="I17" i="5"/>
  <c r="N16" i="5"/>
  <c r="N15" i="5"/>
  <c r="I14" i="5"/>
  <c r="I13" i="5"/>
  <c r="N12" i="5"/>
  <c r="I12" i="5"/>
  <c r="N11" i="5"/>
  <c r="N10" i="5"/>
  <c r="N9" i="5"/>
  <c r="N30" i="7"/>
  <c r="N18" i="7"/>
  <c r="N17" i="7"/>
  <c r="N12" i="7"/>
  <c r="N11" i="7"/>
  <c r="O13" i="26"/>
  <c r="K13" i="26"/>
  <c r="G13" i="26"/>
  <c r="O12" i="26"/>
  <c r="K12" i="26"/>
  <c r="G12" i="26"/>
  <c r="O11" i="26"/>
  <c r="K11" i="26"/>
  <c r="G11" i="26"/>
  <c r="O10" i="26"/>
  <c r="K10" i="26"/>
  <c r="G10" i="26"/>
  <c r="O12" i="25"/>
  <c r="K12" i="25"/>
  <c r="G12" i="25"/>
  <c r="O11" i="25"/>
  <c r="K11" i="25"/>
  <c r="G11" i="25"/>
  <c r="O10" i="25"/>
  <c r="K10" i="25"/>
  <c r="G10" i="25"/>
  <c r="O9" i="25"/>
  <c r="K9" i="25"/>
  <c r="G9" i="25"/>
  <c r="O20" i="23"/>
  <c r="G20" i="23"/>
  <c r="O19" i="23"/>
  <c r="G19" i="23"/>
  <c r="O18" i="23"/>
  <c r="G18" i="23"/>
  <c r="S17" i="23"/>
  <c r="O17" i="23"/>
  <c r="K17" i="23"/>
  <c r="S16" i="23"/>
  <c r="K16" i="23"/>
  <c r="S15" i="23"/>
  <c r="K15" i="23"/>
  <c r="S14" i="23"/>
  <c r="O14" i="23"/>
  <c r="K14" i="23"/>
  <c r="O13" i="23"/>
  <c r="G13" i="23"/>
  <c r="O12" i="23"/>
  <c r="G12" i="23"/>
  <c r="O11" i="23"/>
  <c r="G11" i="23"/>
  <c r="O18" i="22"/>
  <c r="G18" i="22"/>
  <c r="O17" i="22"/>
  <c r="G17" i="22"/>
  <c r="O16" i="22"/>
  <c r="G16" i="22"/>
  <c r="S15" i="22"/>
  <c r="O15" i="22"/>
  <c r="K15" i="22"/>
  <c r="S14" i="22"/>
  <c r="K14" i="22"/>
  <c r="S13" i="22"/>
  <c r="K13" i="22"/>
  <c r="S12" i="22"/>
  <c r="O12" i="22"/>
  <c r="K12" i="22"/>
  <c r="O11" i="22"/>
  <c r="G11" i="22"/>
  <c r="O10" i="22"/>
  <c r="G10" i="22"/>
  <c r="O9" i="22"/>
  <c r="G9" i="22"/>
</calcChain>
</file>

<file path=xl/sharedStrings.xml><?xml version="1.0" encoding="utf-8"?>
<sst xmlns="http://schemas.openxmlformats.org/spreadsheetml/2006/main" count="2057" uniqueCount="340">
  <si>
    <t xml:space="preserve">Day 1 </t>
  </si>
  <si>
    <t xml:space="preserve">ROUND 1 </t>
  </si>
  <si>
    <t>HEAT 1</t>
  </si>
  <si>
    <t>HEAT 2</t>
  </si>
  <si>
    <t>HEAT 3</t>
  </si>
  <si>
    <t>HEAT 4</t>
  </si>
  <si>
    <t>HEAT 5</t>
  </si>
  <si>
    <t>HEAT 6</t>
  </si>
  <si>
    <t>HEAT 7</t>
  </si>
  <si>
    <t>HEAT 8</t>
  </si>
  <si>
    <t>HEAT 9</t>
  </si>
  <si>
    <t>HEAT 10</t>
  </si>
  <si>
    <t>HEAT 11</t>
  </si>
  <si>
    <t>HEAT 12</t>
  </si>
  <si>
    <t>UNDER 18 BOYS</t>
  </si>
  <si>
    <t>UNDER 16 BOYS</t>
  </si>
  <si>
    <t>ROUND 2</t>
  </si>
  <si>
    <t>20 MIN</t>
  </si>
  <si>
    <t>Day 2</t>
  </si>
  <si>
    <t>UNDER 18 GIRLS</t>
  </si>
  <si>
    <t>UNDER 16 GIRLS</t>
  </si>
  <si>
    <t>RE-QUAL 1</t>
  </si>
  <si>
    <t>Day 3</t>
  </si>
  <si>
    <t>Day 4</t>
  </si>
  <si>
    <t>SEMI-FINAL</t>
  </si>
  <si>
    <t>Day 5</t>
  </si>
  <si>
    <t>FINAL</t>
  </si>
  <si>
    <t>ROUND ONE</t>
  </si>
  <si>
    <t>Rd1 Ht1</t>
  </si>
  <si>
    <t>REQUALIFY ONE</t>
  </si>
  <si>
    <t>Ht1</t>
  </si>
  <si>
    <t>Rd1 Ht2</t>
  </si>
  <si>
    <t>Ht2</t>
  </si>
  <si>
    <t>Rd1 Ht3</t>
  </si>
  <si>
    <t>ROUND TWO</t>
  </si>
  <si>
    <t>DAY 2 - MR SHIELD ONLY</t>
  </si>
  <si>
    <t>ALL 15 MINUTE HEATS</t>
  </si>
  <si>
    <t xml:space="preserve">ALL 20 MINUTE HEATS </t>
  </si>
  <si>
    <t>ALLSTARS U19 BOYS</t>
  </si>
  <si>
    <t>ALLSTARS U19 GIRLS</t>
  </si>
  <si>
    <t>ALLSTARS U16 BOYS</t>
  </si>
  <si>
    <t>ALLSTARS U16 GIRLS</t>
  </si>
  <si>
    <t>RE-QUAL 2</t>
  </si>
  <si>
    <t>SEMI FINAL</t>
  </si>
  <si>
    <t>7:00AM START</t>
  </si>
  <si>
    <t>MR SHIELD U16 GIRLS</t>
  </si>
  <si>
    <t>MR SHIELD U16 BOYS</t>
  </si>
  <si>
    <t>MR SHIELD U19 GIRLS</t>
  </si>
  <si>
    <t>MR SHIELD U19 BOYS</t>
  </si>
  <si>
    <t xml:space="preserve">RE-QUAL </t>
  </si>
  <si>
    <t>7:30am</t>
  </si>
  <si>
    <t>Red</t>
  </si>
  <si>
    <t>White</t>
  </si>
  <si>
    <t>Yellow</t>
  </si>
  <si>
    <t>RQ1</t>
  </si>
  <si>
    <t>Blue</t>
  </si>
  <si>
    <t>Rd2 Ht1</t>
  </si>
  <si>
    <t>Rd2 Ht2</t>
  </si>
  <si>
    <t>Rd1 Ht4</t>
  </si>
  <si>
    <t>Rd2 Ht3</t>
  </si>
  <si>
    <t>QF Ht1</t>
  </si>
  <si>
    <t>Rd1 Ht5</t>
  </si>
  <si>
    <t>Rd2 Ht4</t>
  </si>
  <si>
    <t>QF Ht2</t>
  </si>
  <si>
    <t>Ht3</t>
  </si>
  <si>
    <t>Rd1 Ht6</t>
  </si>
  <si>
    <t>Rd2 Ht5</t>
  </si>
  <si>
    <t>QF Ht3</t>
  </si>
  <si>
    <t>Rd1 Ht7</t>
  </si>
  <si>
    <t>Rd2 Ht6</t>
  </si>
  <si>
    <t>QF Ht4</t>
  </si>
  <si>
    <t>Ht4</t>
  </si>
  <si>
    <t>Rd1 Ht8</t>
  </si>
  <si>
    <t>Rd2 Ht7</t>
  </si>
  <si>
    <t>Rd1 Ht9</t>
  </si>
  <si>
    <t>Rd2 Ht8</t>
  </si>
  <si>
    <t>Ht5</t>
  </si>
  <si>
    <t>Rd1 Ht10</t>
  </si>
  <si>
    <t>Rd1 Ht11</t>
  </si>
  <si>
    <t>Ht6</t>
  </si>
  <si>
    <t>Rd1 Ht12</t>
  </si>
  <si>
    <t>SF HT1</t>
  </si>
  <si>
    <t>SF HT2</t>
  </si>
  <si>
    <t>16 BOYS</t>
  </si>
  <si>
    <t>Port Macquarie, NSW  (Town Beach to North Haven)</t>
  </si>
  <si>
    <r>
      <t xml:space="preserve">PLEASE NOTE THAT THE SCHEDULE IS </t>
    </r>
    <r>
      <rPr>
        <b/>
        <u/>
        <sz val="14"/>
        <color indexed="10"/>
        <rFont val="Calibri"/>
        <family val="2"/>
      </rPr>
      <t>ALWAYS</t>
    </r>
    <r>
      <rPr>
        <b/>
        <sz val="14"/>
        <color indexed="10"/>
        <rFont val="Calibri"/>
        <family val="2"/>
      </rPr>
      <t xml:space="preserve"> SUBJECT TO CHANGE</t>
    </r>
  </si>
  <si>
    <t>DAY 2 - ALL STARS ONLY</t>
  </si>
  <si>
    <t>Event Hotline: 0458 247 212</t>
  </si>
  <si>
    <t>REQUALIFY TWO</t>
  </si>
  <si>
    <t>BREAKDOWN</t>
  </si>
  <si>
    <t>U/18 BOYS</t>
  </si>
  <si>
    <t>U/16 BOYS</t>
  </si>
  <si>
    <t>U/18 GIRLS</t>
  </si>
  <si>
    <t>U/16 GIRLS</t>
  </si>
  <si>
    <t>TOTAL TEAM NSW</t>
  </si>
  <si>
    <t>NSW STATE TITLES</t>
  </si>
  <si>
    <t>SNSW RANKING SYSTEM</t>
  </si>
  <si>
    <t xml:space="preserve">DATE: </t>
  </si>
  <si>
    <t xml:space="preserve">LOCATION: </t>
  </si>
  <si>
    <t xml:space="preserve">STATES RULE BOOK ALLOCATIONS </t>
  </si>
  <si>
    <t>AUSTRALIAN JUNIOR SURFING TITLES BREAKDOWN</t>
  </si>
  <si>
    <t>20MIN</t>
  </si>
  <si>
    <t xml:space="preserve">U/16 Girls </t>
  </si>
  <si>
    <t>U/18 Girls</t>
  </si>
  <si>
    <t>U/16 Boys</t>
  </si>
  <si>
    <t xml:space="preserve">U/18 Boys </t>
  </si>
  <si>
    <t>OCEAN &amp; EARTH NSW SCHOOL STATE SURFING TITLES 2017</t>
  </si>
  <si>
    <t>Wednesday 19th July - Thursday 20th July 2017</t>
  </si>
  <si>
    <t>WEDNESDAY 19th JULY 2017</t>
  </si>
  <si>
    <t>THURSDAY 20th JULY 2017</t>
  </si>
  <si>
    <t>Heat draw will available Monday 17th July 2017</t>
  </si>
  <si>
    <t>ALL HEATS = 20MIN</t>
  </si>
  <si>
    <t>ALL HEATS = 20 MIN</t>
  </si>
  <si>
    <t xml:space="preserve">Prime location: Bonny Hills Backup Locations: Town Beach to North Haven </t>
  </si>
  <si>
    <t xml:space="preserve">State Titles Injury WILD CARD </t>
  </si>
  <si>
    <t>18 BOYS</t>
  </si>
  <si>
    <t>ALLSTARS - SENIOR BOYS - UNDER 19</t>
  </si>
  <si>
    <t>R</t>
  </si>
  <si>
    <t>W</t>
  </si>
  <si>
    <t>Y</t>
  </si>
  <si>
    <t>SEMI FINALS</t>
  </si>
  <si>
    <t>B</t>
  </si>
  <si>
    <t>ALLSTARS - SENIOR GIRLS - UNDER 19</t>
  </si>
  <si>
    <t>ALLSTARS - JUNIOR GIRLS - UNDER 16</t>
  </si>
  <si>
    <t xml:space="preserve">MRSHIELD - SENIOR BOYS - UNDER 19 </t>
  </si>
  <si>
    <t>Ht1 Rd1</t>
  </si>
  <si>
    <t xml:space="preserve"> </t>
  </si>
  <si>
    <t>Ht2 Rd1</t>
  </si>
  <si>
    <t xml:space="preserve">MRSHIELD - SENIOR GIRLS - UNDER 19 </t>
  </si>
  <si>
    <t>MRSHIELD - JUNIOR BOYS - UNDER 16</t>
  </si>
  <si>
    <t>MRSHIELD - JUNIOR GIRLS - UNDER 16</t>
  </si>
  <si>
    <t>* UNDER 16 GIRLS MR SHIELD DOES NOT QUALIFY FOR THE AUSTRALIAN JUNIOR SURFING TITLES.</t>
  </si>
  <si>
    <t xml:space="preserve">18 GIRLS </t>
  </si>
  <si>
    <t xml:space="preserve">REQUALIFY ONE </t>
  </si>
  <si>
    <t>16 GIRLS</t>
  </si>
  <si>
    <t xml:space="preserve">* Please check notice board for Possible Changes </t>
  </si>
  <si>
    <t>ROUND 1</t>
  </si>
  <si>
    <t xml:space="preserve">RE-QUAL 1 </t>
  </si>
  <si>
    <t xml:space="preserve">Heat Total </t>
  </si>
  <si>
    <t xml:space="preserve">Place </t>
  </si>
  <si>
    <t xml:space="preserve">&amp; Beware of walkthroughs </t>
  </si>
  <si>
    <t>FNC</t>
  </si>
  <si>
    <t>SB</t>
  </si>
  <si>
    <t>NC</t>
  </si>
  <si>
    <t>CC</t>
  </si>
  <si>
    <t>ILL</t>
  </si>
  <si>
    <t>SC</t>
  </si>
  <si>
    <t>NB</t>
  </si>
  <si>
    <t>WOOLWORTHS NSW JUNIOR STATE SURFING TITLES presented by Ocean &amp; Earth 2018</t>
  </si>
  <si>
    <t>Friday 20th July - Tuesday 24th July 2018</t>
  </si>
  <si>
    <t>Coffs Harbour, NSW Event Hotline: 0458 247 212</t>
  </si>
  <si>
    <t xml:space="preserve">Prime location: Park Beach Backup Locations - Between Arrawarra in the North and Sawtell in the South </t>
  </si>
  <si>
    <t>Friday 20th July 2018</t>
  </si>
  <si>
    <t>Saturday 21st July 2018</t>
  </si>
  <si>
    <t>Sunday 22nd July 2018</t>
  </si>
  <si>
    <t>Monday 23rd July 2018</t>
  </si>
  <si>
    <t>Tuesday 24th July 2018</t>
  </si>
  <si>
    <t>Coffs Harbour, NSW  (Town Beach to North Haven)</t>
  </si>
  <si>
    <t xml:space="preserve">Prime location: Park Beach Backup locations: Between Arrawarra in the North and Sawtell in the South </t>
  </si>
  <si>
    <t>Junior State Titles Results 2018</t>
  </si>
  <si>
    <t>Woolworths Junior State State Titles 2018</t>
  </si>
  <si>
    <t>Priority = Round 1 to Finals</t>
  </si>
  <si>
    <t>Lennox Chell</t>
  </si>
  <si>
    <t>Grayson Hinrichs</t>
  </si>
  <si>
    <t>Joel Vaughan</t>
  </si>
  <si>
    <t>James Hill</t>
  </si>
  <si>
    <t>Jarvis Earle</t>
  </si>
  <si>
    <t>Jai Glindeman</t>
  </si>
  <si>
    <t>Mike Clayton-Brown</t>
  </si>
  <si>
    <t>Logan Steinwede</t>
  </si>
  <si>
    <t>Ryley Smidt</t>
  </si>
  <si>
    <t>Jack O'Brien</t>
  </si>
  <si>
    <t>Jordy Turansky</t>
  </si>
  <si>
    <t>Byron Stapleton</t>
  </si>
  <si>
    <t>Aidan Chamberlain</t>
  </si>
  <si>
    <t>Kobi Clements</t>
  </si>
  <si>
    <t>Jasper Giddy</t>
  </si>
  <si>
    <t>Hunter Weston</t>
  </si>
  <si>
    <t>Koda Killorn</t>
  </si>
  <si>
    <t>Oscar Salt</t>
  </si>
  <si>
    <t>Axel Rose-Curotta</t>
  </si>
  <si>
    <t>Jordan Liackman</t>
  </si>
  <si>
    <t>Charlie Peplow</t>
  </si>
  <si>
    <t>Hayden Ward</t>
  </si>
  <si>
    <t>Emerson Raper</t>
  </si>
  <si>
    <t>Saxon Reber</t>
  </si>
  <si>
    <t>Will Clarke</t>
  </si>
  <si>
    <t>Rino Lindsay</t>
  </si>
  <si>
    <t>Archie Riddick</t>
  </si>
  <si>
    <t>Sunny Whitby-Otto</t>
  </si>
  <si>
    <t>Taj Taylor</t>
  </si>
  <si>
    <t>Dane Decoque</t>
  </si>
  <si>
    <t>Tom Stone</t>
  </si>
  <si>
    <t>Ethan Jackson</t>
  </si>
  <si>
    <t>Luke Buxton</t>
  </si>
  <si>
    <t>Max Hutchinson</t>
  </si>
  <si>
    <t>Keegan Willets</t>
  </si>
  <si>
    <t>Ewan Holmes</t>
  </si>
  <si>
    <t>Benny Wilson</t>
  </si>
  <si>
    <t>Isaac Foran</t>
  </si>
  <si>
    <t>Tobey Carpenter</t>
  </si>
  <si>
    <t>Sebastian Bungate</t>
  </si>
  <si>
    <t>Kai Nudd</t>
  </si>
  <si>
    <t>Rusty Mortlock</t>
  </si>
  <si>
    <t>Kyan Windeyer</t>
  </si>
  <si>
    <t>Isaac Sullivan</t>
  </si>
  <si>
    <t>Zac McMartin</t>
  </si>
  <si>
    <t>Jack Patterson</t>
  </si>
  <si>
    <t>Jordan Moran</t>
  </si>
  <si>
    <t>MNC</t>
  </si>
  <si>
    <t>MNC NEW</t>
  </si>
  <si>
    <t>Carly Shanahan</t>
  </si>
  <si>
    <t>Cedar Leigh-Jones</t>
  </si>
  <si>
    <t>Nyxie Ryan</t>
  </si>
  <si>
    <t>Charli Hurst</t>
  </si>
  <si>
    <t>Mackenzie Davidson</t>
  </si>
  <si>
    <t>Charlize Everitt</t>
  </si>
  <si>
    <t>MNCNEW</t>
  </si>
  <si>
    <t>Gabi Spake</t>
  </si>
  <si>
    <t>Lily Macdonald</t>
  </si>
  <si>
    <t>Kasey Hargreaves</t>
  </si>
  <si>
    <t>Malia James</t>
  </si>
  <si>
    <t>Lucy Green</t>
  </si>
  <si>
    <t>April Davey</t>
  </si>
  <si>
    <t>Jasmine Mccorquodale</t>
  </si>
  <si>
    <t>Halina Morley</t>
  </si>
  <si>
    <t>Arabella Tarpey</t>
  </si>
  <si>
    <t>Cleo Fish</t>
  </si>
  <si>
    <t>Lillian Young</t>
  </si>
  <si>
    <t>Ebony Conrick</t>
  </si>
  <si>
    <t>Charlize Tout</t>
  </si>
  <si>
    <t>Taj Simon</t>
  </si>
  <si>
    <t>INJURY WILDCARDS</t>
  </si>
  <si>
    <t>1. Competitor injured supplies doctors certificate </t>
  </si>
  <si>
    <t>2. If there are no injury submissions with legitimate doctors certificates then we will review overseas WSL events i.e SuperGirl Pro etc. </t>
  </si>
  <si>
    <t xml:space="preserve">3. If there are no injury wildcards or competitors competing overseas then the allocation will be filled with highest ranked on the WSL Pro Junior Rankings on the 20th July 2018. </t>
  </si>
  <si>
    <t>4. If two competitors are competing overseas in the same event and both make it to the same round, then we look off the highest ranked surfer on the pro junior rankings as of the 20th July 2018. </t>
  </si>
  <si>
    <t>Fleurieu, Peninsula, South Australia</t>
  </si>
  <si>
    <t>1st - 8th December 2018</t>
  </si>
  <si>
    <t>Jackson Roberts</t>
  </si>
  <si>
    <t>Beau Buckpitt</t>
  </si>
  <si>
    <t>Harry Carpenter</t>
  </si>
  <si>
    <t>Olly Bolton</t>
  </si>
  <si>
    <t>Navryn Watson</t>
  </si>
  <si>
    <t>Zack McMahon</t>
  </si>
  <si>
    <t>Rohnin Henry Micale</t>
  </si>
  <si>
    <t>Taj Watson</t>
  </si>
  <si>
    <t>Ross Cadden</t>
  </si>
  <si>
    <t>MNC/NEW</t>
  </si>
  <si>
    <t>Charlie Chegwidden</t>
  </si>
  <si>
    <t>Van Whiteman</t>
  </si>
  <si>
    <t>Ben Duncan</t>
  </si>
  <si>
    <t>Finlay Kennedy-Browning</t>
  </si>
  <si>
    <t>Jay Brown</t>
  </si>
  <si>
    <t>Ethan Stocks</t>
  </si>
  <si>
    <t>Dylan Platford</t>
  </si>
  <si>
    <t>Ben Walsh</t>
  </si>
  <si>
    <t>Darcy Piltz</t>
  </si>
  <si>
    <t>Micah Margieson</t>
  </si>
  <si>
    <t>Tane Pritchard</t>
  </si>
  <si>
    <t>Hugh Nicholson</t>
  </si>
  <si>
    <t>Arch Whiteman</t>
  </si>
  <si>
    <t>Connor Lee</t>
  </si>
  <si>
    <t>Luke McCartney</t>
  </si>
  <si>
    <t>Jack Bannister</t>
  </si>
  <si>
    <t>Tiaan Cronje</t>
  </si>
  <si>
    <t>Finley Padman</t>
  </si>
  <si>
    <t>Fin McLaren</t>
  </si>
  <si>
    <t>Jed Ashton</t>
  </si>
  <si>
    <t>Angus Budd</t>
  </si>
  <si>
    <t>Joel Buxton</t>
  </si>
  <si>
    <t>Marty Peel</t>
  </si>
  <si>
    <t>Blake Neka</t>
  </si>
  <si>
    <t>Jamie Thomson</t>
  </si>
  <si>
    <t>Zac Paterson</t>
  </si>
  <si>
    <t>Emmet Street</t>
  </si>
  <si>
    <t>Damien Rogers</t>
  </si>
  <si>
    <t>Ethan Hartge</t>
  </si>
  <si>
    <t>Tye Koolis</t>
  </si>
  <si>
    <t>Brandon Mercy</t>
  </si>
  <si>
    <t>Molly Picklum</t>
  </si>
  <si>
    <t>Jasmine Sampson</t>
  </si>
  <si>
    <t>Tahlia Collinge</t>
  </si>
  <si>
    <t>Nica Frayne</t>
  </si>
  <si>
    <t>Elle Clayton-Brown</t>
  </si>
  <si>
    <t>Summer Simon</t>
  </si>
  <si>
    <t>Laila Rich</t>
  </si>
  <si>
    <t>Hunter Kelleher</t>
  </si>
  <si>
    <t>Tru Starling</t>
  </si>
  <si>
    <t>Heilala Phillips</t>
  </si>
  <si>
    <t>Tiya Collins</t>
  </si>
  <si>
    <t>Darcy Air</t>
  </si>
  <si>
    <t>Madison Poole</t>
  </si>
  <si>
    <t>Charli Allport</t>
  </si>
  <si>
    <t>Kobi Curtis</t>
  </si>
  <si>
    <t>Kelly O'Callaghan</t>
  </si>
  <si>
    <t>Bodhi Leigh-Jones</t>
  </si>
  <si>
    <t>Jesse Starling</t>
  </si>
  <si>
    <t>Isabella Taviani</t>
  </si>
  <si>
    <t>Jenna Cutting</t>
  </si>
  <si>
    <t>Chae Buxton</t>
  </si>
  <si>
    <t>Luke Oconnel</t>
  </si>
  <si>
    <t>Taal Moore</t>
  </si>
  <si>
    <t>Joshua Stretton</t>
  </si>
  <si>
    <t>Harry Philips</t>
  </si>
  <si>
    <t>Lachie Mckinlay</t>
  </si>
  <si>
    <t>Chae Conti</t>
  </si>
  <si>
    <t>Green</t>
  </si>
  <si>
    <t>Rd Ht3</t>
  </si>
  <si>
    <t>Rd Ht4</t>
  </si>
  <si>
    <t>Rd Ht6</t>
  </si>
  <si>
    <t>Rd Ht10</t>
  </si>
  <si>
    <t>Zack Mcmahon</t>
  </si>
  <si>
    <t>Luke O'Connell</t>
  </si>
  <si>
    <t>Harry Phillips</t>
  </si>
  <si>
    <t>N/S</t>
  </si>
  <si>
    <t>Jai Glinderman</t>
  </si>
  <si>
    <t>Joel Vaughn</t>
  </si>
  <si>
    <t>Issac Foran</t>
  </si>
  <si>
    <t>Issac Sullivan</t>
  </si>
  <si>
    <t>Sebastion Bungate</t>
  </si>
  <si>
    <t>Lily Mcdonald</t>
  </si>
  <si>
    <t>Arabella Trapey</t>
  </si>
  <si>
    <t>Amelia Bourke</t>
  </si>
  <si>
    <t>Jasmine Mccorquodal</t>
  </si>
  <si>
    <t xml:space="preserve">Ebony Cornick </t>
  </si>
  <si>
    <t>QUARTER FINALS</t>
  </si>
  <si>
    <t>F HT1</t>
  </si>
  <si>
    <t>SF Ht1</t>
  </si>
  <si>
    <t>SF2 HT2</t>
  </si>
  <si>
    <t xml:space="preserve">ALL DIVISIONS = 2nd CHANCE FORMAT </t>
  </si>
  <si>
    <t>Q-FINALS</t>
  </si>
  <si>
    <r>
      <t xml:space="preserve">PLEASE NOTE THAT THE SCHEDULE IS </t>
    </r>
    <r>
      <rPr>
        <b/>
        <u/>
        <sz val="14"/>
        <color indexed="10"/>
        <rFont val="Calibri"/>
        <family val="2"/>
      </rPr>
      <t>ALWAYS</t>
    </r>
    <r>
      <rPr>
        <b/>
        <sz val="14"/>
        <color indexed="10"/>
        <rFont val="Calibri"/>
        <family val="2"/>
      </rPr>
      <t xml:space="preserve"> SUBJECT TO CHANGE - 21.07 FORMAT CHANGE DUE TO FORECAST </t>
    </r>
  </si>
  <si>
    <t>* Please note format change due to forecast</t>
  </si>
  <si>
    <t>* Please note the format has changed due to forecast</t>
  </si>
  <si>
    <t>Rohnin Henry-Micale</t>
  </si>
  <si>
    <t xml:space="preserve">Fin McLaren </t>
  </si>
  <si>
    <t>Michah Margieson</t>
  </si>
  <si>
    <t>Sunny Whitby-Otoo</t>
  </si>
  <si>
    <t>25MIN</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</si>
</sst>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2"/>
      <color theme="1"/>
      <name val="Calibri"/>
      <family val="2"/>
      <scheme val="minor"/>
    </font>
    <font>
      <sz val="10"/>
      <name val="Arial"/>
      <family val="2"/>
    </font>
    <font>
      <sz val="9"/>
      <name val="Geneva"/>
      <family val="2"/>
    </font>
    <font>
      <sz val="8"/>
      <name val="Calibri"/>
      <family val="2"/>
    </font>
    <font>
      <b/>
      <u/>
      <sz val="14"/>
      <color indexed="10"/>
      <name val="Calibri"/>
      <family val="2"/>
    </font>
    <font>
      <b/>
      <sz val="14"/>
      <color indexed="10"/>
      <name val="Calibri"/>
      <family val="2"/>
    </font>
    <font>
      <sz val="12"/>
      <color theme="1"/>
      <name val="Calibri"/>
      <family val="2"/>
      <scheme val="minor"/>
    </font>
    <font>
      <b/>
      <sz val="12"/>
      <color theme="1"/>
      <name val="Calibri"/>
      <family val="2"/>
      <scheme val="minor"/>
    </font>
    <font>
      <sz val="12"/>
      <color rgb="FF000000"/>
      <name val="Calibri"/>
      <family val="2"/>
      <scheme val="minor"/>
    </font>
    <font>
      <b/>
      <sz val="16"/>
      <color theme="1"/>
      <name val="Calibri"/>
      <family val="2"/>
      <scheme val="minor"/>
    </font>
    <font>
      <b/>
      <sz val="14"/>
      <color theme="1"/>
      <name val="Calibri"/>
      <family val="2"/>
      <scheme val="minor"/>
    </font>
    <font>
      <sz val="14"/>
      <name val="Calibri"/>
      <family val="2"/>
      <scheme val="minor"/>
    </font>
    <font>
      <b/>
      <sz val="14"/>
      <name val="Calibri"/>
      <family val="2"/>
      <scheme val="minor"/>
    </font>
    <font>
      <sz val="14"/>
      <color theme="1"/>
      <name val="Calibri"/>
      <family val="2"/>
      <scheme val="minor"/>
    </font>
    <font>
      <b/>
      <sz val="14"/>
      <color rgb="FF000000"/>
      <name val="Calibri"/>
      <family val="2"/>
      <scheme val="minor"/>
    </font>
    <font>
      <b/>
      <sz val="12"/>
      <color rgb="FF000000"/>
      <name val="Calibri"/>
      <family val="2"/>
      <scheme val="minor"/>
    </font>
    <font>
      <b/>
      <sz val="24"/>
      <color theme="1"/>
      <name val="Calibri"/>
      <family val="2"/>
      <scheme val="minor"/>
    </font>
    <font>
      <b/>
      <sz val="14"/>
      <color rgb="FFFF0000"/>
      <name val="Calibri"/>
      <family val="2"/>
      <scheme val="minor"/>
    </font>
    <font>
      <sz val="14"/>
      <color rgb="FFFF0000"/>
      <name val="Calibri"/>
      <family val="2"/>
      <scheme val="minor"/>
    </font>
    <font>
      <sz val="12"/>
      <name val="Calibri"/>
      <scheme val="minor"/>
    </font>
    <font>
      <b/>
      <sz val="11"/>
      <color theme="1"/>
      <name val="Calibri"/>
      <family val="2"/>
    </font>
    <font>
      <sz val="11"/>
      <color theme="1"/>
      <name val="Calibri"/>
      <family val="2"/>
    </font>
    <font>
      <b/>
      <sz val="16"/>
      <color theme="1"/>
      <name val="Calibri"/>
      <family val="2"/>
    </font>
    <font>
      <sz val="10"/>
      <color theme="1"/>
      <name val="Times New Roman"/>
      <family val="1"/>
    </font>
    <font>
      <b/>
      <u/>
      <sz val="12"/>
      <color theme="1"/>
      <name val="Calibri"/>
      <family val="2"/>
      <scheme val="minor"/>
    </font>
    <font>
      <b/>
      <sz val="22"/>
      <color theme="1"/>
      <name val="Calibri"/>
      <family val="2"/>
    </font>
    <font>
      <sz val="18"/>
      <color theme="1"/>
      <name val="Calibri"/>
      <family val="2"/>
      <scheme val="minor"/>
    </font>
    <font>
      <b/>
      <sz val="30"/>
      <color theme="1"/>
      <name val="Calibri"/>
      <family val="2"/>
    </font>
    <font>
      <sz val="30"/>
      <color theme="1"/>
      <name val="Calibri"/>
      <family val="2"/>
      <scheme val="minor"/>
    </font>
    <font>
      <b/>
      <sz val="30"/>
      <color theme="1"/>
      <name val="Calibri"/>
      <family val="2"/>
      <scheme val="minor"/>
    </font>
    <font>
      <b/>
      <sz val="16"/>
      <name val="Calibri"/>
      <family val="2"/>
      <scheme val="minor"/>
    </font>
    <font>
      <b/>
      <sz val="18"/>
      <color theme="1"/>
      <name val="Calibri"/>
      <family val="2"/>
      <scheme val="minor"/>
    </font>
    <font>
      <sz val="14"/>
      <color rgb="FF000000"/>
      <name val="Calibri"/>
      <family val="2"/>
      <scheme val="minor"/>
    </font>
    <font>
      <b/>
      <sz val="12"/>
      <name val="Calibri"/>
      <scheme val="minor"/>
    </font>
    <font>
      <sz val="28"/>
      <color theme="1"/>
      <name val="Calibri"/>
      <family val="2"/>
      <scheme val="minor"/>
    </font>
    <font>
      <sz val="20"/>
      <color theme="1"/>
      <name val="Calibri"/>
      <family val="2"/>
      <scheme val="minor"/>
    </font>
    <font>
      <sz val="16"/>
      <color rgb="FF000000"/>
      <name val="Helv"/>
      <family val="2"/>
    </font>
    <font>
      <b/>
      <sz val="11"/>
      <color rgb="FF000000"/>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rgb="FFFFF880"/>
        <bgColor indexed="64"/>
      </patternFill>
    </fill>
    <fill>
      <patternFill patternType="solid">
        <fgColor rgb="FFDAEEF3"/>
        <bgColor rgb="FF000000"/>
      </patternFill>
    </fill>
    <fill>
      <patternFill patternType="solid">
        <fgColor theme="9" tint="0.59999389629810485"/>
        <bgColor indexed="64"/>
      </patternFill>
    </fill>
    <fill>
      <patternFill patternType="solid">
        <fgColor rgb="FFCCFFCC"/>
        <bgColor indexed="64"/>
      </patternFill>
    </fill>
    <fill>
      <patternFill patternType="solid">
        <fgColor rgb="FFFFF880"/>
        <bgColor rgb="FF000000"/>
      </patternFill>
    </fill>
    <fill>
      <patternFill patternType="solid">
        <fgColor rgb="FFFF0000"/>
        <bgColor rgb="FF000000"/>
      </patternFill>
    </fill>
    <fill>
      <patternFill patternType="solid">
        <fgColor rgb="FFFFFF00"/>
        <bgColor rgb="FF000000"/>
      </patternFill>
    </fill>
    <fill>
      <patternFill patternType="solid">
        <fgColor rgb="FF3366FF"/>
        <bgColor rgb="FF000000"/>
      </patternFill>
    </fill>
    <fill>
      <patternFill patternType="solid">
        <fgColor rgb="FF92D050"/>
        <bgColor rgb="FF000000"/>
      </patternFill>
    </fill>
    <fill>
      <patternFill patternType="solid">
        <fgColor rgb="FFFFFF0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right/>
      <top style="thin">
        <color auto="1"/>
      </top>
      <bottom/>
      <diagonal/>
    </border>
    <border>
      <left style="thin">
        <color auto="1"/>
      </left>
      <right style="hair">
        <color auto="1"/>
      </right>
      <top style="hair">
        <color auto="1"/>
      </top>
      <bottom style="hair">
        <color auto="1"/>
      </bottom>
      <diagonal/>
    </border>
    <border>
      <left/>
      <right/>
      <top style="thin">
        <color auto="1"/>
      </top>
      <bottom style="thin">
        <color auto="1"/>
      </bottom>
      <diagonal/>
    </border>
    <border>
      <left style="thin">
        <color auto="1"/>
      </left>
      <right style="hair">
        <color auto="1"/>
      </right>
      <top style="hair">
        <color auto="1"/>
      </top>
      <bottom style="thin">
        <color auto="1"/>
      </bottom>
      <diagonal/>
    </border>
    <border>
      <left/>
      <right/>
      <top/>
      <bottom style="thin">
        <color auto="1"/>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hair">
        <color auto="1"/>
      </right>
      <top style="thin">
        <color auto="1"/>
      </top>
      <bottom style="hair">
        <color auto="1"/>
      </bottom>
      <diagonal/>
    </border>
    <border>
      <left/>
      <right style="hair">
        <color auto="1"/>
      </right>
      <top/>
      <bottom style="hair">
        <color auto="1"/>
      </bottom>
      <diagonal/>
    </border>
    <border>
      <left/>
      <right style="hair">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s>
  <cellStyleXfs count="5">
    <xf numFmtId="0" fontId="0" fillId="0" borderId="0"/>
    <xf numFmtId="0" fontId="1" fillId="0" borderId="0"/>
    <xf numFmtId="0" fontId="1" fillId="0" borderId="0"/>
    <xf numFmtId="0" fontId="2" fillId="0" borderId="0"/>
    <xf numFmtId="9" fontId="6" fillId="0" borderId="0" applyFont="0" applyFill="0" applyBorder="0" applyAlignment="0" applyProtection="0"/>
  </cellStyleXfs>
  <cellXfs count="228">
    <xf numFmtId="0" fontId="0" fillId="0" borderId="0" xfId="0"/>
    <xf numFmtId="0" fontId="0" fillId="2" borderId="0" xfId="0" applyFill="1" applyAlignment="1">
      <alignment horizontal="center"/>
    </xf>
    <xf numFmtId="0" fontId="0" fillId="3" borderId="0" xfId="0" applyFill="1" applyAlignment="1">
      <alignment horizontal="center"/>
    </xf>
    <xf numFmtId="0" fontId="0" fillId="0" borderId="0" xfId="0" applyFill="1" applyAlignment="1">
      <alignment horizontal="center"/>
    </xf>
    <xf numFmtId="0" fontId="8" fillId="4" borderId="0" xfId="0" applyFont="1"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8" fillId="7" borderId="0" xfId="0" applyFont="1" applyFill="1" applyAlignment="1">
      <alignment horizontal="center"/>
    </xf>
    <xf numFmtId="0" fontId="7" fillId="0" borderId="0" xfId="0" applyFont="1" applyAlignment="1">
      <alignment horizontal="center"/>
    </xf>
    <xf numFmtId="0" fontId="7" fillId="0" borderId="0" xfId="0" applyFont="1"/>
    <xf numFmtId="0" fontId="7" fillId="0" borderId="0" xfId="0" applyFont="1" applyFill="1" applyAlignment="1">
      <alignment horizontal="center"/>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0" fillId="0" borderId="1" xfId="0" applyBorder="1"/>
    <xf numFmtId="0" fontId="11" fillId="0" borderId="0" xfId="0" applyFont="1"/>
    <xf numFmtId="0" fontId="12" fillId="0" borderId="0" xfId="0" applyFont="1"/>
    <xf numFmtId="0" fontId="12" fillId="8" borderId="2" xfId="0" applyFont="1" applyFill="1" applyBorder="1"/>
    <xf numFmtId="0" fontId="11" fillId="0" borderId="1" xfId="0" applyFont="1" applyBorder="1"/>
    <xf numFmtId="0" fontId="13" fillId="0" borderId="1" xfId="0" applyFont="1" applyFill="1" applyBorder="1"/>
    <xf numFmtId="0" fontId="11" fillId="0" borderId="3" xfId="0" applyFont="1" applyBorder="1"/>
    <xf numFmtId="0" fontId="11" fillId="0" borderId="0" xfId="0" applyFont="1" applyBorder="1"/>
    <xf numFmtId="0" fontId="14" fillId="0" borderId="1" xfId="0" applyFont="1" applyBorder="1"/>
    <xf numFmtId="0" fontId="11" fillId="0" borderId="4" xfId="0" applyFont="1" applyBorder="1"/>
    <xf numFmtId="0" fontId="11" fillId="0" borderId="5" xfId="0" applyFont="1" applyBorder="1"/>
    <xf numFmtId="0" fontId="14" fillId="9" borderId="6" xfId="0" applyFont="1" applyFill="1" applyBorder="1"/>
    <xf numFmtId="0" fontId="12" fillId="0" borderId="0" xfId="0" applyFont="1" applyAlignment="1">
      <alignment horizontal="center"/>
    </xf>
    <xf numFmtId="0" fontId="14" fillId="10" borderId="6" xfId="0" applyFont="1" applyFill="1" applyBorder="1"/>
    <xf numFmtId="0" fontId="11" fillId="0" borderId="6" xfId="0" applyFont="1" applyBorder="1"/>
    <xf numFmtId="0" fontId="11" fillId="0" borderId="7" xfId="0" applyFont="1" applyBorder="1"/>
    <xf numFmtId="0" fontId="11" fillId="0" borderId="2" xfId="0" applyFont="1" applyBorder="1"/>
    <xf numFmtId="0" fontId="11" fillId="0" borderId="8" xfId="3" applyFont="1" applyBorder="1" applyAlignment="1">
      <alignment horizontal="center"/>
    </xf>
    <xf numFmtId="0" fontId="11" fillId="0" borderId="9" xfId="0" applyFont="1" applyBorder="1"/>
    <xf numFmtId="0" fontId="11" fillId="0" borderId="0" xfId="0" applyFont="1" applyBorder="1" applyAlignment="1">
      <alignment horizontal="center"/>
    </xf>
    <xf numFmtId="0" fontId="11" fillId="0" borderId="10" xfId="3" applyFont="1" applyBorder="1" applyAlignment="1">
      <alignment horizontal="center"/>
    </xf>
    <xf numFmtId="0" fontId="11" fillId="0" borderId="11" xfId="0" applyFont="1" applyBorder="1"/>
    <xf numFmtId="0" fontId="11" fillId="0" borderId="12" xfId="3" applyFont="1" applyBorder="1" applyAlignment="1">
      <alignment horizontal="center"/>
    </xf>
    <xf numFmtId="0" fontId="11" fillId="0" borderId="13" xfId="0" applyFont="1" applyBorder="1"/>
    <xf numFmtId="0" fontId="11" fillId="0" borderId="14" xfId="0" applyFont="1" applyBorder="1"/>
    <xf numFmtId="0" fontId="11" fillId="0" borderId="0" xfId="0" applyFont="1" applyAlignment="1">
      <alignment horizontal="center"/>
    </xf>
    <xf numFmtId="0" fontId="11" fillId="0" borderId="1" xfId="0" applyFont="1" applyFill="1" applyBorder="1"/>
    <xf numFmtId="0" fontId="12" fillId="8" borderId="1" xfId="0" applyFont="1" applyFill="1" applyBorder="1"/>
    <xf numFmtId="0" fontId="7" fillId="0" borderId="0" xfId="0" applyFont="1" applyAlignment="1">
      <alignment horizontal="left"/>
    </xf>
    <xf numFmtId="0" fontId="15" fillId="0" borderId="0" xfId="0" applyFont="1" applyAlignment="1">
      <alignment horizontal="left"/>
    </xf>
    <xf numFmtId="0" fontId="0" fillId="0" borderId="0" xfId="0" applyBorder="1"/>
    <xf numFmtId="0" fontId="16" fillId="0" borderId="0" xfId="0" applyFont="1"/>
    <xf numFmtId="0" fontId="17" fillId="0" borderId="0" xfId="0" applyFont="1"/>
    <xf numFmtId="0" fontId="18" fillId="0" borderId="0" xfId="0" applyFont="1"/>
    <xf numFmtId="0" fontId="19" fillId="0" borderId="0" xfId="0" applyFont="1"/>
    <xf numFmtId="0" fontId="19" fillId="0" borderId="0" xfId="0" applyFont="1" applyFill="1" applyAlignment="1">
      <alignment horizontal="center"/>
    </xf>
    <xf numFmtId="0" fontId="20" fillId="0" borderId="15" xfId="0" applyFont="1" applyBorder="1" applyAlignment="1">
      <alignment vertical="center"/>
    </xf>
    <xf numFmtId="0" fontId="20" fillId="0" borderId="16" xfId="0" applyFont="1" applyBorder="1" applyAlignment="1">
      <alignment vertical="center" wrapText="1"/>
    </xf>
    <xf numFmtId="0" fontId="21" fillId="0" borderId="17" xfId="0" applyFont="1" applyBorder="1" applyAlignment="1">
      <alignment vertical="center"/>
    </xf>
    <xf numFmtId="0" fontId="21" fillId="0" borderId="1" xfId="0" applyFont="1" applyBorder="1" applyAlignment="1">
      <alignment vertical="center" wrapText="1"/>
    </xf>
    <xf numFmtId="0" fontId="21" fillId="0" borderId="18" xfId="0" applyFont="1" applyBorder="1" applyAlignment="1">
      <alignment vertical="center"/>
    </xf>
    <xf numFmtId="0" fontId="21" fillId="0" borderId="19" xfId="0" applyFont="1" applyBorder="1" applyAlignment="1">
      <alignment vertical="center" wrapText="1"/>
    </xf>
    <xf numFmtId="0" fontId="20" fillId="0" borderId="0" xfId="0" applyFont="1" applyBorder="1" applyAlignment="1">
      <alignment vertical="center" wrapText="1"/>
    </xf>
    <xf numFmtId="0" fontId="21" fillId="0" borderId="0" xfId="0" applyFont="1" applyBorder="1" applyAlignment="1">
      <alignment vertical="center" wrapText="1"/>
    </xf>
    <xf numFmtId="0" fontId="22" fillId="0" borderId="0" xfId="0" applyFont="1" applyAlignment="1">
      <alignment horizontal="left" vertical="center"/>
    </xf>
    <xf numFmtId="0" fontId="13" fillId="0" borderId="0" xfId="0" applyFont="1" applyAlignment="1">
      <alignment horizontal="left"/>
    </xf>
    <xf numFmtId="0" fontId="23" fillId="0" borderId="0" xfId="0" applyFont="1" applyBorder="1"/>
    <xf numFmtId="0" fontId="24" fillId="0" borderId="0" xfId="0" applyFont="1"/>
    <xf numFmtId="0" fontId="25" fillId="0" borderId="0" xfId="0" applyFont="1" applyAlignment="1">
      <alignment horizontal="left" vertical="center"/>
    </xf>
    <xf numFmtId="0" fontId="26" fillId="0" borderId="0" xfId="0" applyFont="1"/>
    <xf numFmtId="0" fontId="27" fillId="0" borderId="0" xfId="0" applyFont="1" applyAlignment="1">
      <alignment horizontal="left" vertical="center"/>
    </xf>
    <xf numFmtId="0" fontId="28" fillId="0" borderId="0" xfId="0" applyFont="1"/>
    <xf numFmtId="0" fontId="29" fillId="0" borderId="0" xfId="0" applyFont="1"/>
    <xf numFmtId="0" fontId="30" fillId="0" borderId="0" xfId="0" applyFont="1"/>
    <xf numFmtId="0" fontId="26" fillId="0" borderId="1" xfId="0" applyFont="1" applyBorder="1"/>
    <xf numFmtId="0" fontId="11" fillId="0" borderId="4" xfId="0" applyFont="1" applyBorder="1" applyAlignment="1">
      <alignment horizontal="center"/>
    </xf>
    <xf numFmtId="0" fontId="11" fillId="0" borderId="1" xfId="3" applyFont="1" applyBorder="1" applyAlignment="1">
      <alignment horizontal="center"/>
    </xf>
    <xf numFmtId="0" fontId="11" fillId="0" borderId="9" xfId="0" applyFont="1" applyBorder="1" applyAlignment="1">
      <alignment horizontal="center"/>
    </xf>
    <xf numFmtId="0" fontId="11" fillId="0" borderId="11" xfId="0" applyFont="1" applyBorder="1" applyAlignment="1">
      <alignment horizontal="center"/>
    </xf>
    <xf numFmtId="0" fontId="31" fillId="0" borderId="0" xfId="0" applyFont="1"/>
    <xf numFmtId="0" fontId="11" fillId="0" borderId="1" xfId="0" applyFont="1" applyBorder="1" applyAlignment="1">
      <alignment horizontal="center"/>
    </xf>
    <xf numFmtId="0" fontId="11" fillId="0" borderId="6" xfId="0" applyFont="1" applyBorder="1" applyAlignment="1">
      <alignment horizontal="center"/>
    </xf>
    <xf numFmtId="0" fontId="20" fillId="0" borderId="1" xfId="0" applyFont="1" applyBorder="1" applyAlignment="1">
      <alignment vertical="center" wrapText="1"/>
    </xf>
    <xf numFmtId="0" fontId="12" fillId="0" borderId="0" xfId="0" applyFont="1" applyBorder="1"/>
    <xf numFmtId="0" fontId="0" fillId="0" borderId="0" xfId="0" applyFill="1" applyBorder="1"/>
    <xf numFmtId="0" fontId="9" fillId="0" borderId="0" xfId="0" applyFont="1" applyFill="1" applyBorder="1"/>
    <xf numFmtId="0" fontId="12" fillId="0" borderId="0" xfId="0" applyFont="1" applyFill="1" applyBorder="1"/>
    <xf numFmtId="0" fontId="11" fillId="0" borderId="0" xfId="0" applyFont="1" applyFill="1" applyBorder="1"/>
    <xf numFmtId="0" fontId="12" fillId="0" borderId="0" xfId="0" applyFont="1" applyFill="1" applyBorder="1" applyAlignment="1">
      <alignment horizontal="center"/>
    </xf>
    <xf numFmtId="0" fontId="11" fillId="0" borderId="0" xfId="0" applyFont="1" applyFill="1" applyBorder="1" applyAlignment="1">
      <alignment horizontal="center"/>
    </xf>
    <xf numFmtId="0" fontId="14" fillId="0" borderId="0" xfId="0" applyFont="1" applyFill="1" applyBorder="1"/>
    <xf numFmtId="0" fontId="7" fillId="0" borderId="0" xfId="0" applyFont="1" applyFill="1" applyBorder="1"/>
    <xf numFmtId="0" fontId="10" fillId="0" borderId="0" xfId="0" applyFont="1" applyFill="1" applyBorder="1" applyAlignment="1">
      <alignment horizontal="center"/>
    </xf>
    <xf numFmtId="0" fontId="11" fillId="0" borderId="3"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11" fillId="0" borderId="2" xfId="3" applyFont="1" applyBorder="1" applyAlignment="1">
      <alignment horizontal="center"/>
    </xf>
    <xf numFmtId="0" fontId="11" fillId="0" borderId="6" xfId="3" applyFont="1" applyBorder="1" applyAlignment="1">
      <alignment horizontal="center"/>
    </xf>
    <xf numFmtId="0" fontId="11" fillId="0" borderId="3" xfId="3" applyFont="1" applyBorder="1" applyAlignment="1">
      <alignment horizontal="center"/>
    </xf>
    <xf numFmtId="0" fontId="11" fillId="0" borderId="5" xfId="3" applyFont="1" applyBorder="1" applyAlignment="1">
      <alignment horizontal="center"/>
    </xf>
    <xf numFmtId="0" fontId="11" fillId="0" borderId="7" xfId="3" applyFont="1" applyBorder="1" applyAlignment="1">
      <alignment horizontal="center"/>
    </xf>
    <xf numFmtId="0" fontId="11" fillId="0" borderId="14" xfId="0" applyFont="1" applyBorder="1" applyAlignment="1">
      <alignment horizontal="center"/>
    </xf>
    <xf numFmtId="0" fontId="11" fillId="0" borderId="2" xfId="0" applyFont="1" applyBorder="1" applyAlignment="1">
      <alignment horizontal="center"/>
    </xf>
    <xf numFmtId="2" fontId="11" fillId="0" borderId="1" xfId="0" applyNumberFormat="1" applyFont="1" applyBorder="1" applyAlignment="1">
      <alignment horizontal="center"/>
    </xf>
    <xf numFmtId="0" fontId="13" fillId="0" borderId="0" xfId="0" applyFont="1" applyFill="1" applyBorder="1"/>
    <xf numFmtId="0" fontId="8" fillId="0" borderId="0" xfId="0" applyFont="1"/>
    <xf numFmtId="0" fontId="32" fillId="0" borderId="3" xfId="0" applyFont="1" applyBorder="1"/>
    <xf numFmtId="0" fontId="32" fillId="0" borderId="7" xfId="0" applyFont="1" applyBorder="1"/>
    <xf numFmtId="0" fontId="12" fillId="0" borderId="7" xfId="0" applyFont="1" applyBorder="1" applyAlignment="1">
      <alignment horizontal="center"/>
    </xf>
    <xf numFmtId="0" fontId="11" fillId="0" borderId="20" xfId="0" applyFont="1" applyBorder="1" applyAlignment="1">
      <alignment horizontal="center"/>
    </xf>
    <xf numFmtId="0" fontId="32" fillId="0" borderId="1" xfId="0" applyFont="1" applyBorder="1"/>
    <xf numFmtId="0" fontId="11" fillId="0" borderId="21" xfId="0" applyFont="1" applyBorder="1" applyAlignment="1">
      <alignment horizontal="center"/>
    </xf>
    <xf numFmtId="0" fontId="32" fillId="0" borderId="6" xfId="0" applyFont="1" applyBorder="1"/>
    <xf numFmtId="0" fontId="11" fillId="0" borderId="22" xfId="0" applyFont="1" applyBorder="1" applyAlignment="1">
      <alignment horizontal="center"/>
    </xf>
    <xf numFmtId="0" fontId="11" fillId="0" borderId="13" xfId="0" applyFont="1" applyBorder="1" applyAlignment="1">
      <alignment horizontal="center"/>
    </xf>
    <xf numFmtId="0" fontId="14" fillId="0" borderId="6" xfId="0" applyFont="1" applyBorder="1"/>
    <xf numFmtId="0" fontId="14" fillId="0" borderId="0" xfId="0" applyFont="1" applyAlignment="1">
      <alignment horizontal="center"/>
    </xf>
    <xf numFmtId="0" fontId="10" fillId="0" borderId="0" xfId="0" applyFont="1" applyFill="1" applyBorder="1"/>
    <xf numFmtId="0" fontId="13" fillId="0" borderId="0" xfId="0" applyFont="1" applyFill="1" applyBorder="1" applyAlignment="1">
      <alignment horizontal="center"/>
    </xf>
    <xf numFmtId="3" fontId="13" fillId="0" borderId="0" xfId="0" applyNumberFormat="1" applyFont="1" applyFill="1" applyBorder="1"/>
    <xf numFmtId="0" fontId="11" fillId="0" borderId="23" xfId="0" applyFont="1" applyBorder="1"/>
    <xf numFmtId="0" fontId="11" fillId="0" borderId="24" xfId="0" applyFont="1" applyBorder="1"/>
    <xf numFmtId="0" fontId="11" fillId="0" borderId="25" xfId="0" applyFont="1" applyBorder="1"/>
    <xf numFmtId="0" fontId="12" fillId="0" borderId="0" xfId="0" applyFont="1" applyAlignment="1">
      <alignment horizontal="left"/>
    </xf>
    <xf numFmtId="0" fontId="11" fillId="0" borderId="26" xfId="0" applyFont="1" applyBorder="1"/>
    <xf numFmtId="0" fontId="13" fillId="0" borderId="0" xfId="0" applyFont="1"/>
    <xf numFmtId="0" fontId="13" fillId="0" borderId="9" xfId="0" applyFont="1" applyBorder="1"/>
    <xf numFmtId="0" fontId="13" fillId="0" borderId="1" xfId="0" applyFont="1" applyFill="1" applyBorder="1" applyAlignment="1">
      <alignment horizontal="left"/>
    </xf>
    <xf numFmtId="0" fontId="13" fillId="0" borderId="14" xfId="0" applyFont="1" applyBorder="1"/>
    <xf numFmtId="0" fontId="13" fillId="0" borderId="11" xfId="0" applyFont="1" applyBorder="1"/>
    <xf numFmtId="0" fontId="13" fillId="0" borderId="3" xfId="0" applyFont="1" applyBorder="1"/>
    <xf numFmtId="0" fontId="13" fillId="0" borderId="0" xfId="0" applyFont="1" applyBorder="1"/>
    <xf numFmtId="0" fontId="13" fillId="0" borderId="5" xfId="0" applyFont="1" applyBorder="1"/>
    <xf numFmtId="0" fontId="13" fillId="0" borderId="1" xfId="0" applyFont="1" applyBorder="1" applyAlignment="1">
      <alignment horizontal="center"/>
    </xf>
    <xf numFmtId="0" fontId="13" fillId="0" borderId="1" xfId="0" applyFont="1" applyBorder="1"/>
    <xf numFmtId="0" fontId="13" fillId="0" borderId="0" xfId="0" quotePrefix="1" applyFont="1" applyAlignment="1">
      <alignment horizontal="left"/>
    </xf>
    <xf numFmtId="0" fontId="13" fillId="0" borderId="26" xfId="0" applyFont="1" applyBorder="1"/>
    <xf numFmtId="0" fontId="13" fillId="0" borderId="2" xfId="0" applyFont="1" applyBorder="1"/>
    <xf numFmtId="0" fontId="13" fillId="0" borderId="23" xfId="0" applyFont="1" applyBorder="1"/>
    <xf numFmtId="0" fontId="13" fillId="0" borderId="0" xfId="0" applyFont="1" applyAlignment="1">
      <alignment horizontal="center"/>
    </xf>
    <xf numFmtId="0" fontId="13" fillId="0" borderId="24" xfId="0" applyFont="1" applyBorder="1"/>
    <xf numFmtId="0" fontId="13" fillId="0" borderId="0" xfId="0" applyFont="1" applyBorder="1" applyAlignment="1">
      <alignment horizontal="center"/>
    </xf>
    <xf numFmtId="0" fontId="13" fillId="0" borderId="6" xfId="0" applyFont="1" applyBorder="1"/>
    <xf numFmtId="0" fontId="32" fillId="0" borderId="1" xfId="0" applyFont="1" applyFill="1" applyBorder="1" applyAlignment="1">
      <alignment horizontal="left"/>
    </xf>
    <xf numFmtId="0" fontId="14" fillId="0" borderId="0" xfId="0" applyFont="1"/>
    <xf numFmtId="0" fontId="0" fillId="0" borderId="0" xfId="0" applyAlignment="1">
      <alignment horizontal="left"/>
    </xf>
    <xf numFmtId="0" fontId="0" fillId="0" borderId="0" xfId="0" applyFill="1" applyAlignment="1">
      <alignment horizontal="left"/>
    </xf>
    <xf numFmtId="0" fontId="33" fillId="0" borderId="0" xfId="0" applyFont="1" applyAlignment="1">
      <alignment horizontal="center"/>
    </xf>
    <xf numFmtId="0" fontId="0" fillId="0" borderId="0" xfId="0" applyFill="1" applyBorder="1" applyAlignment="1">
      <alignment horizontal="center"/>
    </xf>
    <xf numFmtId="0" fontId="32" fillId="0" borderId="0" xfId="0" applyFont="1"/>
    <xf numFmtId="0" fontId="32" fillId="0" borderId="0" xfId="0" applyFont="1" applyAlignment="1">
      <alignment horizontal="center"/>
    </xf>
    <xf numFmtId="0" fontId="13" fillId="0" borderId="1" xfId="0" applyFont="1" applyBorder="1" applyAlignment="1">
      <alignment horizontal="left"/>
    </xf>
    <xf numFmtId="0" fontId="14" fillId="0" borderId="0" xfId="0" applyFont="1" applyAlignment="1">
      <alignment horizontal="left"/>
    </xf>
    <xf numFmtId="0" fontId="32" fillId="0" borderId="0" xfId="0" applyFont="1" applyAlignment="1">
      <alignment horizontal="left"/>
    </xf>
    <xf numFmtId="2" fontId="11" fillId="0" borderId="3" xfId="0" applyNumberFormat="1" applyFont="1" applyBorder="1" applyAlignment="1">
      <alignment horizontal="center"/>
    </xf>
    <xf numFmtId="0" fontId="10" fillId="0" borderId="7" xfId="0" applyFont="1" applyFill="1" applyBorder="1" applyAlignment="1">
      <alignment horizontal="center"/>
    </xf>
    <xf numFmtId="0" fontId="10" fillId="0" borderId="1" xfId="0" applyFont="1" applyFill="1" applyBorder="1" applyAlignment="1">
      <alignment horizontal="center"/>
    </xf>
    <xf numFmtId="0" fontId="10" fillId="0" borderId="3" xfId="0" applyFont="1" applyFill="1" applyBorder="1" applyAlignment="1">
      <alignment horizontal="center"/>
    </xf>
    <xf numFmtId="0" fontId="10" fillId="0" borderId="5" xfId="0" applyFont="1" applyFill="1" applyBorder="1" applyAlignment="1">
      <alignment horizontal="center"/>
    </xf>
    <xf numFmtId="0" fontId="12" fillId="0" borderId="0" xfId="0" applyFont="1" applyBorder="1" applyAlignment="1">
      <alignment horizontal="center"/>
    </xf>
    <xf numFmtId="0" fontId="10" fillId="0" borderId="2" xfId="0" applyFont="1" applyFill="1" applyBorder="1" applyAlignment="1">
      <alignment horizontal="center"/>
    </xf>
    <xf numFmtId="0" fontId="10" fillId="0" borderId="6" xfId="0" applyFont="1" applyFill="1" applyBorder="1" applyAlignment="1">
      <alignment horizontal="center"/>
    </xf>
    <xf numFmtId="0" fontId="12" fillId="0" borderId="1" xfId="0" applyFont="1" applyFill="1" applyBorder="1" applyAlignment="1">
      <alignment horizontal="center"/>
    </xf>
    <xf numFmtId="0" fontId="7" fillId="0" borderId="0" xfId="0" applyFont="1" applyFill="1" applyBorder="1" applyAlignment="1">
      <alignment horizontal="center"/>
    </xf>
    <xf numFmtId="0" fontId="10" fillId="0" borderId="14" xfId="0" applyFont="1" applyBorder="1" applyAlignment="1">
      <alignment horizontal="center"/>
    </xf>
    <xf numFmtId="0" fontId="10" fillId="0" borderId="3" xfId="0" applyFont="1" applyBorder="1" applyAlignment="1">
      <alignment horizontal="center"/>
    </xf>
    <xf numFmtId="0" fontId="10" fillId="0" borderId="5" xfId="0" applyFont="1" applyBorder="1" applyAlignment="1">
      <alignment horizontal="center"/>
    </xf>
    <xf numFmtId="0" fontId="10" fillId="0" borderId="14" xfId="0" applyFont="1" applyFill="1" applyBorder="1" applyAlignment="1">
      <alignment horizontal="center"/>
    </xf>
    <xf numFmtId="0" fontId="10" fillId="0" borderId="1" xfId="0" applyFont="1" applyBorder="1" applyAlignment="1">
      <alignment horizontal="center"/>
    </xf>
    <xf numFmtId="0" fontId="14" fillId="0" borderId="5" xfId="0" applyFont="1" applyFill="1" applyBorder="1" applyAlignment="1">
      <alignment horizontal="center"/>
    </xf>
    <xf numFmtId="0" fontId="26" fillId="0" borderId="0" xfId="0" applyFont="1" applyAlignment="1">
      <alignment horizontal="left"/>
    </xf>
    <xf numFmtId="0" fontId="26" fillId="0" borderId="0" xfId="0" applyFont="1" applyBorder="1"/>
    <xf numFmtId="9" fontId="6" fillId="0" borderId="0" xfId="4" applyFont="1"/>
    <xf numFmtId="9" fontId="19" fillId="0" borderId="0" xfId="4" applyFont="1"/>
    <xf numFmtId="0" fontId="0" fillId="0" borderId="0" xfId="0" applyAlignment="1"/>
    <xf numFmtId="0" fontId="32" fillId="0" borderId="0" xfId="0" applyFont="1" applyFill="1"/>
    <xf numFmtId="0" fontId="7" fillId="0" borderId="0" xfId="0" applyFont="1" applyFill="1"/>
    <xf numFmtId="0" fontId="0" fillId="0" borderId="0" xfId="0" applyFill="1" applyAlignment="1"/>
    <xf numFmtId="0" fontId="0" fillId="0" borderId="0" xfId="0" applyFill="1"/>
    <xf numFmtId="0" fontId="13" fillId="0" borderId="0" xfId="0" applyFont="1" applyFill="1"/>
    <xf numFmtId="0" fontId="10" fillId="0" borderId="0" xfId="0" applyFont="1" applyFill="1" applyAlignment="1">
      <alignment horizontal="center"/>
    </xf>
    <xf numFmtId="0" fontId="7" fillId="0" borderId="1" xfId="0" applyFont="1" applyBorder="1" applyAlignment="1">
      <alignment horizontal="center"/>
    </xf>
    <xf numFmtId="0" fontId="14" fillId="0" borderId="0" xfId="0" applyFont="1" applyBorder="1" applyAlignment="1">
      <alignment horizontal="center"/>
    </xf>
    <xf numFmtId="0" fontId="10" fillId="0" borderId="0" xfId="0" applyFont="1" applyAlignment="1">
      <alignment horizontal="center"/>
    </xf>
    <xf numFmtId="0" fontId="7" fillId="0" borderId="0" xfId="0" applyFont="1" applyAlignment="1">
      <alignment horizontal="center"/>
    </xf>
    <xf numFmtId="0" fontId="34" fillId="0" borderId="0" xfId="0" applyFont="1" applyAlignment="1">
      <alignment horizontal="center"/>
    </xf>
    <xf numFmtId="0" fontId="35" fillId="0" borderId="0" xfId="0" applyFont="1" applyFill="1"/>
    <xf numFmtId="0" fontId="36" fillId="0" borderId="0" xfId="0" applyFont="1"/>
    <xf numFmtId="0" fontId="7" fillId="0" borderId="0" xfId="0" applyFont="1" applyFill="1" applyAlignment="1">
      <alignment horizontal="right"/>
    </xf>
    <xf numFmtId="0" fontId="11" fillId="0" borderId="0" xfId="0" applyFont="1" applyFill="1"/>
    <xf numFmtId="0" fontId="12" fillId="0" borderId="0" xfId="0" applyFont="1" applyFill="1" applyAlignment="1">
      <alignment horizontal="center"/>
    </xf>
    <xf numFmtId="0" fontId="11" fillId="0" borderId="0" xfId="0" applyFont="1" applyFill="1" applyAlignment="1">
      <alignment horizontal="center"/>
    </xf>
    <xf numFmtId="0" fontId="13" fillId="0" borderId="0" xfId="0" applyFont="1" applyFill="1" applyAlignment="1">
      <alignment horizontal="center"/>
    </xf>
    <xf numFmtId="0" fontId="14" fillId="11" borderId="6" xfId="0" applyFont="1" applyFill="1" applyBorder="1"/>
    <xf numFmtId="0" fontId="0" fillId="0" borderId="0" xfId="0" applyFont="1"/>
    <xf numFmtId="0" fontId="0" fillId="0" borderId="0" xfId="0" applyFont="1" applyFill="1" applyBorder="1"/>
    <xf numFmtId="0" fontId="12" fillId="0" borderId="0" xfId="0" applyFont="1" applyFill="1"/>
    <xf numFmtId="0" fontId="10" fillId="0" borderId="0" xfId="0" applyFont="1" applyFill="1"/>
    <xf numFmtId="0" fontId="8" fillId="0" borderId="0" xfId="0" applyFont="1" applyAlignment="1">
      <alignment horizontal="center"/>
    </xf>
    <xf numFmtId="0" fontId="12" fillId="0" borderId="7" xfId="0" applyFont="1" applyBorder="1"/>
    <xf numFmtId="0" fontId="7" fillId="0" borderId="0" xfId="0" applyFont="1" applyAlignment="1">
      <alignment horizontal="center"/>
    </xf>
    <xf numFmtId="0" fontId="13" fillId="0" borderId="14" xfId="0" applyFont="1" applyBorder="1" applyAlignment="1">
      <alignment horizontal="center"/>
    </xf>
    <xf numFmtId="0" fontId="13" fillId="0" borderId="3" xfId="0" applyFont="1" applyBorder="1" applyAlignment="1">
      <alignment horizontal="center"/>
    </xf>
    <xf numFmtId="0" fontId="13" fillId="0" borderId="5" xfId="0" applyFont="1" applyBorder="1" applyAlignment="1">
      <alignment horizontal="center"/>
    </xf>
    <xf numFmtId="0" fontId="20" fillId="0" borderId="0" xfId="0" applyFont="1" applyBorder="1" applyAlignment="1">
      <alignment vertical="center"/>
    </xf>
    <xf numFmtId="0" fontId="37" fillId="0" borderId="0" xfId="0" applyFont="1" applyBorder="1" applyAlignment="1">
      <alignment vertical="center" wrapText="1"/>
    </xf>
    <xf numFmtId="0" fontId="21" fillId="0" borderId="0" xfId="0" applyFont="1" applyBorder="1" applyAlignment="1">
      <alignment vertical="center"/>
    </xf>
    <xf numFmtId="0" fontId="21" fillId="0" borderId="0" xfId="0" applyFont="1" applyFill="1" applyBorder="1" applyAlignment="1">
      <alignment vertical="center" wrapText="1"/>
    </xf>
    <xf numFmtId="2" fontId="11" fillId="0" borderId="0" xfId="0" applyNumberFormat="1" applyFont="1" applyFill="1" applyBorder="1" applyAlignment="1">
      <alignment horizontal="center"/>
    </xf>
    <xf numFmtId="0" fontId="32" fillId="0" borderId="0" xfId="0" applyFont="1" applyFill="1" applyBorder="1" applyAlignment="1">
      <alignment horizontal="center"/>
    </xf>
    <xf numFmtId="0" fontId="32" fillId="0" borderId="0" xfId="0" applyFont="1" applyFill="1" applyBorder="1"/>
    <xf numFmtId="0" fontId="0" fillId="12" borderId="0" xfId="0" applyFill="1"/>
    <xf numFmtId="0" fontId="13" fillId="12" borderId="0" xfId="0" applyFont="1" applyFill="1"/>
    <xf numFmtId="0" fontId="13" fillId="12" borderId="0" xfId="0" applyFont="1" applyFill="1" applyAlignment="1">
      <alignment horizontal="center"/>
    </xf>
    <xf numFmtId="0" fontId="8" fillId="12" borderId="0" xfId="0" applyFont="1" applyFill="1"/>
    <xf numFmtId="0" fontId="15" fillId="12" borderId="0" xfId="0" applyFont="1" applyFill="1" applyAlignment="1">
      <alignment horizontal="center"/>
    </xf>
    <xf numFmtId="0" fontId="10" fillId="0" borderId="0" xfId="0" applyFont="1" applyAlignment="1">
      <alignment horizontal="center"/>
    </xf>
    <xf numFmtId="0" fontId="12" fillId="0" borderId="1" xfId="0" applyFont="1" applyBorder="1" applyAlignment="1">
      <alignment horizontal="center"/>
    </xf>
    <xf numFmtId="0" fontId="12" fillId="0" borderId="2" xfId="0" applyFont="1" applyBorder="1"/>
    <xf numFmtId="0" fontId="32" fillId="0" borderId="14" xfId="0" applyFont="1" applyBorder="1" applyAlignment="1">
      <alignment horizontal="center"/>
    </xf>
    <xf numFmtId="0" fontId="32" fillId="0" borderId="3" xfId="0" applyFont="1" applyBorder="1" applyAlignment="1">
      <alignment horizontal="center"/>
    </xf>
    <xf numFmtId="0" fontId="13" fillId="0" borderId="2" xfId="0" applyFont="1" applyBorder="1" applyAlignment="1">
      <alignment horizontal="center"/>
    </xf>
    <xf numFmtId="0" fontId="13" fillId="0" borderId="6" xfId="0" applyFont="1" applyBorder="1" applyAlignment="1">
      <alignment horizontal="center"/>
    </xf>
    <xf numFmtId="0" fontId="17" fillId="0" borderId="0" xfId="0" applyFont="1" applyAlignment="1">
      <alignment horizontal="center"/>
    </xf>
    <xf numFmtId="0" fontId="10" fillId="5" borderId="0" xfId="0" applyFont="1" applyFill="1" applyAlignment="1">
      <alignment horizontal="center"/>
    </xf>
    <xf numFmtId="0" fontId="9" fillId="0" borderId="0" xfId="0" applyFont="1" applyAlignment="1">
      <alignment horizontal="center"/>
    </xf>
    <xf numFmtId="0" fontId="10" fillId="0" borderId="0" xfId="0" applyFont="1" applyAlignment="1">
      <alignment horizontal="center"/>
    </xf>
    <xf numFmtId="0" fontId="10" fillId="12" borderId="0" xfId="0" applyFont="1" applyFill="1" applyAlignment="1">
      <alignment horizontal="center"/>
    </xf>
    <xf numFmtId="0" fontId="7" fillId="0" borderId="0" xfId="0" applyFont="1" applyAlignment="1">
      <alignment horizontal="center"/>
    </xf>
    <xf numFmtId="9" fontId="16" fillId="0" borderId="0" xfId="4" applyFont="1" applyAlignment="1">
      <alignment horizontal="center"/>
    </xf>
    <xf numFmtId="0" fontId="17" fillId="12" borderId="0" xfId="0" applyFont="1" applyFill="1" applyAlignment="1">
      <alignment horizontal="center"/>
    </xf>
    <xf numFmtId="0" fontId="23" fillId="0" borderId="0" xfId="0" applyFont="1" applyBorder="1"/>
    <xf numFmtId="0" fontId="34" fillId="0" borderId="0" xfId="0" applyFont="1" applyAlignment="1">
      <alignment horizontal="center"/>
    </xf>
  </cellXfs>
  <cellStyles count="5">
    <cellStyle name="Normal" xfId="0" builtinId="0"/>
    <cellStyle name="Normal 3" xfId="1"/>
    <cellStyle name="Normal 4" xfId="2"/>
    <cellStyle name="Normal_!1995WQS" xfId="3"/>
    <cellStyle name="Percent" xfId="4"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85725</xdr:rowOff>
    </xdr:from>
    <xdr:to>
      <xdr:col>13</xdr:col>
      <xdr:colOff>257175</xdr:colOff>
      <xdr:row>41</xdr:row>
      <xdr:rowOff>133350</xdr:rowOff>
    </xdr:to>
    <xdr:pic>
      <xdr:nvPicPr>
        <xdr:cNvPr id="16867" name="Picture 1">
          <a:extLst>
            <a:ext uri="{FF2B5EF4-FFF2-40B4-BE49-F238E27FC236}">
              <a16:creationId xmlns:a16="http://schemas.microsoft.com/office/drawing/2014/main" xmlns="" id="{8DA0EC57-F1FA-4FDE-AF41-52B9BA91EC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34150"/>
          <a:ext cx="11963400" cy="464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51"/>
  <sheetViews>
    <sheetView topLeftCell="B1" zoomScale="95" zoomScaleNormal="95" workbookViewId="0">
      <selection activeCell="R12" sqref="R12"/>
    </sheetView>
  </sheetViews>
  <sheetFormatPr baseColWidth="10" defaultColWidth="11.1640625" defaultRowHeight="16" x14ac:dyDescent="0.2"/>
  <cols>
    <col min="1" max="1" width="3" hidden="1" customWidth="1"/>
    <col min="2" max="2" width="8.33203125" customWidth="1"/>
    <col min="3" max="3" width="14.83203125" customWidth="1"/>
    <col min="4" max="4" width="11.1640625" customWidth="1"/>
    <col min="5" max="5" width="9.6640625" customWidth="1"/>
    <col min="6" max="6" width="6.6640625" hidden="1" customWidth="1"/>
    <col min="7" max="7" width="11.1640625" style="49" customWidth="1"/>
    <col min="8" max="8" width="5.83203125" customWidth="1"/>
    <col min="9" max="9" width="8.6640625" customWidth="1"/>
    <col min="10" max="10" width="14.6640625" bestFit="1" customWidth="1"/>
    <col min="11" max="11" width="11.1640625" customWidth="1"/>
    <col min="12" max="12" width="9.83203125" customWidth="1"/>
    <col min="13" max="13" width="9.1640625" hidden="1" customWidth="1"/>
    <col min="14" max="14" width="11.1640625" style="49" customWidth="1"/>
    <col min="15" max="20" width="5.1640625" customWidth="1"/>
    <col min="21" max="21" width="11.1640625" customWidth="1"/>
    <col min="22" max="22" width="19.6640625" bestFit="1" customWidth="1"/>
    <col min="23" max="23" width="11.1640625" customWidth="1"/>
    <col min="24" max="24" width="10.83203125" customWidth="1"/>
    <col min="25" max="25" width="9.6640625" hidden="1" customWidth="1"/>
    <col min="26" max="26" width="10.5" bestFit="1" customWidth="1"/>
    <col min="27" max="27" width="10.5" customWidth="1"/>
    <col min="28" max="28" width="11.1640625" customWidth="1"/>
    <col min="29" max="29" width="14.33203125" bestFit="1" customWidth="1"/>
    <col min="30" max="30" width="11.1640625" customWidth="1"/>
    <col min="31" max="31" width="11" customWidth="1"/>
    <col min="32" max="32" width="11.1640625" hidden="1" customWidth="1"/>
    <col min="33" max="33" width="7.6640625" customWidth="1"/>
    <col min="34" max="34" width="6.5" customWidth="1"/>
    <col min="35" max="35" width="11.1640625" customWidth="1"/>
    <col min="36" max="36" width="14.6640625" bestFit="1" customWidth="1"/>
    <col min="38" max="38" width="10.6640625" customWidth="1"/>
    <col min="39" max="39" width="11.1640625" hidden="1" customWidth="1"/>
  </cols>
  <sheetData>
    <row r="2" spans="2:14" ht="21" x14ac:dyDescent="0.25">
      <c r="B2" s="220" t="s">
        <v>148</v>
      </c>
      <c r="C2" s="220"/>
      <c r="D2" s="220"/>
      <c r="E2" s="220"/>
      <c r="F2" s="220"/>
      <c r="G2" s="220"/>
      <c r="H2" s="220"/>
      <c r="I2" s="220"/>
      <c r="J2" s="220"/>
      <c r="K2" s="220"/>
      <c r="L2" s="220"/>
      <c r="M2" s="220"/>
      <c r="N2" s="220"/>
    </row>
    <row r="3" spans="2:14" ht="19" x14ac:dyDescent="0.25">
      <c r="B3" s="221" t="s">
        <v>149</v>
      </c>
      <c r="C3" s="221"/>
      <c r="D3" s="221"/>
      <c r="E3" s="221"/>
      <c r="F3" s="221"/>
      <c r="G3" s="221"/>
      <c r="H3" s="221"/>
      <c r="I3" s="221"/>
      <c r="J3" s="221"/>
      <c r="K3" s="221"/>
      <c r="L3" s="221"/>
      <c r="M3" s="221"/>
      <c r="N3" s="221"/>
    </row>
    <row r="4" spans="2:14" ht="19" x14ac:dyDescent="0.25">
      <c r="B4" s="222" t="s">
        <v>150</v>
      </c>
      <c r="C4" s="222"/>
      <c r="D4" s="222"/>
      <c r="E4" s="222"/>
      <c r="F4" s="222"/>
      <c r="G4" s="222"/>
      <c r="H4" s="222"/>
      <c r="I4" s="222"/>
      <c r="J4" s="222"/>
      <c r="K4" s="222"/>
      <c r="L4" s="222"/>
      <c r="M4" s="222"/>
      <c r="N4" s="222"/>
    </row>
    <row r="5" spans="2:14" ht="19" x14ac:dyDescent="0.25">
      <c r="B5" s="221" t="s">
        <v>151</v>
      </c>
      <c r="C5" s="221"/>
      <c r="D5" s="221"/>
      <c r="E5" s="221"/>
      <c r="F5" s="221"/>
      <c r="G5" s="221"/>
      <c r="H5" s="221"/>
      <c r="I5" s="221"/>
      <c r="J5" s="221"/>
      <c r="K5" s="221"/>
      <c r="L5" s="221"/>
      <c r="M5" s="221"/>
      <c r="N5" s="221"/>
    </row>
    <row r="6" spans="2:14" ht="19" x14ac:dyDescent="0.25">
      <c r="B6" s="221" t="s">
        <v>330</v>
      </c>
      <c r="C6" s="221"/>
      <c r="D6" s="221"/>
      <c r="E6" s="221"/>
      <c r="F6" s="221"/>
      <c r="G6" s="221"/>
      <c r="H6" s="221"/>
      <c r="I6" s="221"/>
      <c r="J6" s="221"/>
      <c r="K6" s="221"/>
      <c r="L6" s="221"/>
      <c r="M6" s="221"/>
      <c r="N6" s="221"/>
    </row>
    <row r="7" spans="2:14" x14ac:dyDescent="0.2">
      <c r="B7" s="223" t="s">
        <v>111</v>
      </c>
      <c r="C7" s="223"/>
      <c r="D7" s="223"/>
      <c r="E7" s="223"/>
      <c r="F7" s="223"/>
      <c r="G7" s="223"/>
      <c r="H7" s="223"/>
      <c r="I7" s="223"/>
      <c r="J7" s="223"/>
      <c r="K7" s="223"/>
      <c r="L7" s="223"/>
      <c r="M7" s="223"/>
      <c r="N7" s="223"/>
    </row>
    <row r="8" spans="2:14" ht="19" x14ac:dyDescent="0.25">
      <c r="B8" s="218" t="s">
        <v>85</v>
      </c>
      <c r="C8" s="218"/>
      <c r="D8" s="218"/>
      <c r="E8" s="218"/>
      <c r="F8" s="218"/>
      <c r="G8" s="218"/>
      <c r="H8" s="218"/>
      <c r="I8" s="218"/>
      <c r="J8" s="218"/>
      <c r="K8" s="218"/>
      <c r="L8" s="218"/>
      <c r="M8" s="218"/>
      <c r="N8" s="218"/>
    </row>
    <row r="9" spans="2:14" ht="19" x14ac:dyDescent="0.25">
      <c r="B9" s="219" t="s">
        <v>161</v>
      </c>
      <c r="C9" s="219"/>
      <c r="D9" s="219"/>
      <c r="E9" s="219"/>
      <c r="F9" s="219"/>
      <c r="G9" s="219"/>
      <c r="H9" s="219"/>
      <c r="I9" s="219"/>
      <c r="J9" s="219"/>
      <c r="K9" s="219"/>
      <c r="L9" s="219"/>
      <c r="M9" s="219"/>
      <c r="N9" s="219"/>
    </row>
    <row r="10" spans="2:14" ht="19" x14ac:dyDescent="0.25">
      <c r="B10" s="13"/>
    </row>
    <row r="12" spans="2:14" x14ac:dyDescent="0.2">
      <c r="B12" s="8" t="s">
        <v>0</v>
      </c>
      <c r="C12" s="43" t="s">
        <v>152</v>
      </c>
      <c r="G12" s="142" t="s">
        <v>50</v>
      </c>
      <c r="I12" s="8" t="s">
        <v>18</v>
      </c>
      <c r="J12" s="43" t="s">
        <v>153</v>
      </c>
      <c r="N12" s="142" t="s">
        <v>50</v>
      </c>
    </row>
    <row r="13" spans="2:14" x14ac:dyDescent="0.2">
      <c r="B13" s="8">
        <v>1</v>
      </c>
      <c r="C13" s="1" t="s">
        <v>14</v>
      </c>
      <c r="D13" s="1" t="s">
        <v>1</v>
      </c>
      <c r="E13" s="1" t="s">
        <v>2</v>
      </c>
      <c r="F13">
        <v>730</v>
      </c>
      <c r="G13" s="50" t="s">
        <v>17</v>
      </c>
      <c r="H13" s="3"/>
      <c r="I13" s="8">
        <v>1</v>
      </c>
      <c r="J13" s="2" t="s">
        <v>15</v>
      </c>
      <c r="K13" s="2" t="s">
        <v>21</v>
      </c>
      <c r="L13" s="2" t="s">
        <v>2</v>
      </c>
      <c r="M13">
        <v>930</v>
      </c>
      <c r="N13" s="50" t="s">
        <v>17</v>
      </c>
    </row>
    <row r="14" spans="2:14" x14ac:dyDescent="0.2">
      <c r="B14" s="8">
        <v>2</v>
      </c>
      <c r="C14" s="1" t="s">
        <v>14</v>
      </c>
      <c r="D14" s="1" t="s">
        <v>1</v>
      </c>
      <c r="E14" s="1" t="s">
        <v>3</v>
      </c>
      <c r="G14" s="50" t="s">
        <v>17</v>
      </c>
      <c r="I14" s="8">
        <v>2</v>
      </c>
      <c r="J14" s="2" t="s">
        <v>15</v>
      </c>
      <c r="K14" s="2" t="s">
        <v>21</v>
      </c>
      <c r="L14" s="2" t="s">
        <v>3</v>
      </c>
      <c r="N14" s="50" t="s">
        <v>17</v>
      </c>
    </row>
    <row r="15" spans="2:14" x14ac:dyDescent="0.2">
      <c r="B15" s="8">
        <v>3</v>
      </c>
      <c r="C15" s="1" t="s">
        <v>14</v>
      </c>
      <c r="D15" s="1" t="s">
        <v>1</v>
      </c>
      <c r="E15" s="1" t="s">
        <v>4</v>
      </c>
      <c r="G15" s="50" t="s">
        <v>17</v>
      </c>
      <c r="I15" s="8">
        <v>3</v>
      </c>
      <c r="J15" s="2" t="s">
        <v>15</v>
      </c>
      <c r="K15" s="2" t="s">
        <v>21</v>
      </c>
      <c r="L15" s="2" t="s">
        <v>4</v>
      </c>
      <c r="M15">
        <v>10</v>
      </c>
      <c r="N15" s="50" t="s">
        <v>17</v>
      </c>
    </row>
    <row r="16" spans="2:14" x14ac:dyDescent="0.2">
      <c r="B16" s="8">
        <v>4</v>
      </c>
      <c r="C16" s="1" t="s">
        <v>14</v>
      </c>
      <c r="D16" s="1" t="s">
        <v>1</v>
      </c>
      <c r="E16" s="1" t="s">
        <v>5</v>
      </c>
      <c r="G16" s="50" t="s">
        <v>17</v>
      </c>
      <c r="I16" s="8">
        <v>4</v>
      </c>
      <c r="J16" s="2" t="s">
        <v>15</v>
      </c>
      <c r="K16" s="2" t="s">
        <v>21</v>
      </c>
      <c r="L16" s="2" t="s">
        <v>5</v>
      </c>
      <c r="N16" s="50" t="s">
        <v>17</v>
      </c>
    </row>
    <row r="17" spans="2:19" x14ac:dyDescent="0.2">
      <c r="B17" s="8">
        <v>5</v>
      </c>
      <c r="C17" s="1" t="s">
        <v>14</v>
      </c>
      <c r="D17" s="1" t="s">
        <v>1</v>
      </c>
      <c r="E17" s="1" t="s">
        <v>6</v>
      </c>
      <c r="F17">
        <v>830</v>
      </c>
      <c r="G17" s="50" t="s">
        <v>17</v>
      </c>
      <c r="I17" s="8">
        <v>5</v>
      </c>
      <c r="J17" s="2" t="s">
        <v>15</v>
      </c>
      <c r="K17" s="7" t="s">
        <v>21</v>
      </c>
      <c r="L17" s="2" t="s">
        <v>6</v>
      </c>
      <c r="N17" s="50" t="s">
        <v>17</v>
      </c>
    </row>
    <row r="18" spans="2:19" x14ac:dyDescent="0.2">
      <c r="B18" s="8">
        <v>6</v>
      </c>
      <c r="C18" s="1" t="s">
        <v>14</v>
      </c>
      <c r="D18" s="1" t="s">
        <v>1</v>
      </c>
      <c r="E18" s="1" t="s">
        <v>7</v>
      </c>
      <c r="G18" s="50" t="s">
        <v>17</v>
      </c>
      <c r="I18" s="8">
        <v>6</v>
      </c>
      <c r="J18" s="2" t="s">
        <v>15</v>
      </c>
      <c r="K18" s="7" t="s">
        <v>21</v>
      </c>
      <c r="L18" s="2" t="s">
        <v>7</v>
      </c>
      <c r="M18">
        <v>11</v>
      </c>
      <c r="N18" s="50" t="s">
        <v>17</v>
      </c>
    </row>
    <row r="19" spans="2:19" x14ac:dyDescent="0.2">
      <c r="B19" s="8">
        <v>7</v>
      </c>
      <c r="C19" s="1" t="s">
        <v>14</v>
      </c>
      <c r="D19" s="1" t="s">
        <v>1</v>
      </c>
      <c r="E19" s="1" t="s">
        <v>8</v>
      </c>
      <c r="G19" s="50" t="s">
        <v>17</v>
      </c>
      <c r="I19" s="8">
        <v>7</v>
      </c>
      <c r="J19" s="6" t="s">
        <v>20</v>
      </c>
      <c r="K19" s="6" t="s">
        <v>1</v>
      </c>
      <c r="L19" s="6" t="s">
        <v>2</v>
      </c>
      <c r="N19" s="50" t="s">
        <v>101</v>
      </c>
    </row>
    <row r="20" spans="2:19" x14ac:dyDescent="0.2">
      <c r="B20" s="8">
        <v>8</v>
      </c>
      <c r="C20" s="1" t="s">
        <v>14</v>
      </c>
      <c r="D20" s="1" t="s">
        <v>1</v>
      </c>
      <c r="E20" s="1" t="s">
        <v>9</v>
      </c>
      <c r="G20" s="50" t="s">
        <v>17</v>
      </c>
      <c r="I20" s="8">
        <v>8</v>
      </c>
      <c r="J20" s="6" t="s">
        <v>20</v>
      </c>
      <c r="K20" s="6" t="s">
        <v>1</v>
      </c>
      <c r="L20" s="6" t="s">
        <v>3</v>
      </c>
      <c r="M20">
        <v>830</v>
      </c>
      <c r="N20" s="50" t="s">
        <v>101</v>
      </c>
    </row>
    <row r="21" spans="2:19" x14ac:dyDescent="0.2">
      <c r="B21" s="8">
        <v>9</v>
      </c>
      <c r="C21" s="1" t="s">
        <v>14</v>
      </c>
      <c r="D21" s="1" t="s">
        <v>1</v>
      </c>
      <c r="E21" s="1" t="s">
        <v>10</v>
      </c>
      <c r="F21">
        <v>930</v>
      </c>
      <c r="G21" s="50" t="s">
        <v>17</v>
      </c>
      <c r="I21" s="8">
        <v>9</v>
      </c>
      <c r="J21" s="6" t="s">
        <v>20</v>
      </c>
      <c r="K21" s="6" t="s">
        <v>1</v>
      </c>
      <c r="L21" s="6" t="s">
        <v>4</v>
      </c>
      <c r="N21" s="50" t="s">
        <v>101</v>
      </c>
      <c r="O21" s="3"/>
      <c r="P21" s="3"/>
      <c r="Q21" s="3"/>
      <c r="R21" s="3"/>
      <c r="S21" s="3"/>
    </row>
    <row r="22" spans="2:19" x14ac:dyDescent="0.2">
      <c r="B22" s="8">
        <v>10</v>
      </c>
      <c r="C22" s="1" t="s">
        <v>14</v>
      </c>
      <c r="D22" s="1" t="s">
        <v>1</v>
      </c>
      <c r="E22" s="1" t="s">
        <v>11</v>
      </c>
      <c r="G22" s="50" t="s">
        <v>17</v>
      </c>
      <c r="I22" s="8">
        <v>10</v>
      </c>
      <c r="J22" s="6" t="s">
        <v>20</v>
      </c>
      <c r="K22" s="6" t="s">
        <v>1</v>
      </c>
      <c r="L22" s="6" t="s">
        <v>5</v>
      </c>
      <c r="N22" s="50" t="s">
        <v>101</v>
      </c>
    </row>
    <row r="23" spans="2:19" x14ac:dyDescent="0.2">
      <c r="B23" s="8">
        <v>11</v>
      </c>
      <c r="C23" s="1" t="s">
        <v>14</v>
      </c>
      <c r="D23" s="1" t="s">
        <v>1</v>
      </c>
      <c r="E23" s="1" t="s">
        <v>12</v>
      </c>
      <c r="G23" s="50" t="s">
        <v>17</v>
      </c>
      <c r="I23" s="8">
        <v>11</v>
      </c>
      <c r="J23" s="6" t="s">
        <v>20</v>
      </c>
      <c r="K23" s="6" t="s">
        <v>1</v>
      </c>
      <c r="L23" s="6" t="s">
        <v>6</v>
      </c>
      <c r="N23" s="50" t="s">
        <v>101</v>
      </c>
    </row>
    <row r="24" spans="2:19" x14ac:dyDescent="0.2">
      <c r="B24" s="8">
        <v>12</v>
      </c>
      <c r="C24" s="1" t="s">
        <v>14</v>
      </c>
      <c r="D24" s="1" t="s">
        <v>1</v>
      </c>
      <c r="E24" s="1" t="s">
        <v>13</v>
      </c>
      <c r="G24" s="50" t="s">
        <v>17</v>
      </c>
      <c r="I24" s="8">
        <v>12</v>
      </c>
      <c r="J24" s="1" t="s">
        <v>14</v>
      </c>
      <c r="K24" s="1" t="s">
        <v>21</v>
      </c>
      <c r="L24" s="1" t="s">
        <v>2</v>
      </c>
      <c r="M24">
        <v>130</v>
      </c>
      <c r="N24" s="50" t="s">
        <v>17</v>
      </c>
    </row>
    <row r="25" spans="2:19" x14ac:dyDescent="0.2">
      <c r="B25" s="8">
        <v>13</v>
      </c>
      <c r="C25" s="2" t="s">
        <v>15</v>
      </c>
      <c r="D25" s="2" t="s">
        <v>1</v>
      </c>
      <c r="E25" s="2" t="s">
        <v>2</v>
      </c>
      <c r="F25">
        <v>1030</v>
      </c>
      <c r="G25" s="50" t="s">
        <v>17</v>
      </c>
      <c r="H25" s="3"/>
      <c r="I25" s="8">
        <v>13</v>
      </c>
      <c r="J25" s="1" t="s">
        <v>14</v>
      </c>
      <c r="K25" s="1" t="s">
        <v>21</v>
      </c>
      <c r="L25" s="1" t="s">
        <v>3</v>
      </c>
      <c r="N25" s="50" t="s">
        <v>17</v>
      </c>
      <c r="O25" s="3"/>
      <c r="P25" s="3"/>
      <c r="Q25" s="3"/>
      <c r="R25" s="3"/>
      <c r="S25" s="3"/>
    </row>
    <row r="26" spans="2:19" x14ac:dyDescent="0.2">
      <c r="B26" s="8">
        <v>14</v>
      </c>
      <c r="C26" s="2" t="s">
        <v>15</v>
      </c>
      <c r="D26" s="2" t="s">
        <v>1</v>
      </c>
      <c r="E26" s="2" t="s">
        <v>3</v>
      </c>
      <c r="G26" s="50" t="s">
        <v>17</v>
      </c>
      <c r="I26" s="8">
        <v>14</v>
      </c>
      <c r="J26" s="1" t="s">
        <v>14</v>
      </c>
      <c r="K26" s="1" t="s">
        <v>21</v>
      </c>
      <c r="L26" s="1" t="s">
        <v>4</v>
      </c>
      <c r="N26" s="50" t="s">
        <v>17</v>
      </c>
    </row>
    <row r="27" spans="2:19" x14ac:dyDescent="0.2">
      <c r="B27" s="8">
        <v>15</v>
      </c>
      <c r="C27" s="2" t="s">
        <v>15</v>
      </c>
      <c r="D27" s="2" t="s">
        <v>1</v>
      </c>
      <c r="E27" s="2" t="s">
        <v>4</v>
      </c>
      <c r="G27" s="50" t="s">
        <v>17</v>
      </c>
      <c r="I27" s="8">
        <v>15</v>
      </c>
      <c r="J27" s="1" t="s">
        <v>14</v>
      </c>
      <c r="K27" s="1" t="s">
        <v>21</v>
      </c>
      <c r="L27" s="1" t="s">
        <v>5</v>
      </c>
      <c r="M27">
        <v>230</v>
      </c>
      <c r="N27" s="50" t="s">
        <v>17</v>
      </c>
    </row>
    <row r="28" spans="2:19" x14ac:dyDescent="0.2">
      <c r="B28" s="8">
        <v>16</v>
      </c>
      <c r="C28" s="2" t="s">
        <v>15</v>
      </c>
      <c r="D28" s="2" t="s">
        <v>1</v>
      </c>
      <c r="E28" s="2" t="s">
        <v>5</v>
      </c>
      <c r="G28" s="50" t="s">
        <v>17</v>
      </c>
      <c r="I28" s="8">
        <v>16</v>
      </c>
      <c r="J28" s="1" t="s">
        <v>14</v>
      </c>
      <c r="K28" s="4" t="s">
        <v>21</v>
      </c>
      <c r="L28" s="1" t="s">
        <v>6</v>
      </c>
      <c r="N28" s="50" t="s">
        <v>17</v>
      </c>
    </row>
    <row r="29" spans="2:19" x14ac:dyDescent="0.2">
      <c r="B29" s="8">
        <v>17</v>
      </c>
      <c r="C29" s="2" t="s">
        <v>15</v>
      </c>
      <c r="D29" s="2" t="s">
        <v>1</v>
      </c>
      <c r="E29" s="2" t="s">
        <v>6</v>
      </c>
      <c r="F29">
        <v>1130</v>
      </c>
      <c r="G29" s="50" t="s">
        <v>17</v>
      </c>
      <c r="I29" s="8">
        <v>17</v>
      </c>
      <c r="J29" s="1" t="s">
        <v>14</v>
      </c>
      <c r="K29" s="4" t="s">
        <v>21</v>
      </c>
      <c r="L29" s="1" t="s">
        <v>7</v>
      </c>
      <c r="N29" s="50" t="s">
        <v>17</v>
      </c>
      <c r="O29" s="3"/>
      <c r="P29" s="3"/>
      <c r="Q29" s="3"/>
      <c r="R29" s="3"/>
      <c r="S29" s="3"/>
    </row>
    <row r="30" spans="2:19" x14ac:dyDescent="0.2">
      <c r="B30" s="8">
        <v>18</v>
      </c>
      <c r="C30" s="2" t="s">
        <v>15</v>
      </c>
      <c r="D30" s="2" t="s">
        <v>1</v>
      </c>
      <c r="E30" s="2" t="s">
        <v>7</v>
      </c>
      <c r="G30" s="50" t="s">
        <v>17</v>
      </c>
      <c r="I30" s="8">
        <v>18</v>
      </c>
      <c r="J30" s="5" t="s">
        <v>19</v>
      </c>
      <c r="K30" s="5" t="s">
        <v>1</v>
      </c>
      <c r="L30" s="5" t="s">
        <v>2</v>
      </c>
      <c r="M30">
        <v>730</v>
      </c>
      <c r="N30" s="50" t="s">
        <v>101</v>
      </c>
    </row>
    <row r="31" spans="2:19" x14ac:dyDescent="0.2">
      <c r="B31" s="8">
        <v>19</v>
      </c>
      <c r="C31" s="2" t="s">
        <v>15</v>
      </c>
      <c r="D31" s="2" t="s">
        <v>1</v>
      </c>
      <c r="E31" s="2" t="s">
        <v>8</v>
      </c>
      <c r="G31" s="50" t="s">
        <v>17</v>
      </c>
      <c r="I31" s="8">
        <v>19</v>
      </c>
      <c r="J31" s="5" t="s">
        <v>19</v>
      </c>
      <c r="K31" s="5" t="s">
        <v>1</v>
      </c>
      <c r="L31" s="5" t="s">
        <v>3</v>
      </c>
      <c r="N31" s="50" t="s">
        <v>101</v>
      </c>
    </row>
    <row r="32" spans="2:19" x14ac:dyDescent="0.2">
      <c r="B32" s="8">
        <v>20</v>
      </c>
      <c r="C32" s="2" t="s">
        <v>15</v>
      </c>
      <c r="D32" s="2" t="s">
        <v>1</v>
      </c>
      <c r="E32" s="2" t="s">
        <v>9</v>
      </c>
      <c r="G32" s="50" t="s">
        <v>17</v>
      </c>
      <c r="I32" s="8">
        <v>20</v>
      </c>
      <c r="J32" s="5" t="s">
        <v>19</v>
      </c>
      <c r="K32" s="5" t="s">
        <v>1</v>
      </c>
      <c r="L32" s="5" t="s">
        <v>4</v>
      </c>
      <c r="N32" s="50" t="s">
        <v>101</v>
      </c>
    </row>
    <row r="33" spans="2:27" x14ac:dyDescent="0.2">
      <c r="B33" s="8">
        <v>21</v>
      </c>
      <c r="C33" s="2" t="s">
        <v>15</v>
      </c>
      <c r="D33" s="2" t="s">
        <v>1</v>
      </c>
      <c r="E33" s="2" t="s">
        <v>10</v>
      </c>
      <c r="F33">
        <v>1230</v>
      </c>
      <c r="G33" s="50" t="s">
        <v>17</v>
      </c>
      <c r="H33" s="3"/>
      <c r="I33" s="8">
        <v>21</v>
      </c>
      <c r="J33" s="5" t="s">
        <v>19</v>
      </c>
      <c r="K33" s="5" t="s">
        <v>136</v>
      </c>
      <c r="L33" s="5" t="s">
        <v>5</v>
      </c>
      <c r="N33" s="50" t="s">
        <v>101</v>
      </c>
    </row>
    <row r="34" spans="2:27" x14ac:dyDescent="0.2">
      <c r="B34" s="8">
        <v>22</v>
      </c>
      <c r="C34" s="2" t="s">
        <v>15</v>
      </c>
      <c r="D34" s="2" t="s">
        <v>1</v>
      </c>
      <c r="E34" s="2" t="s">
        <v>11</v>
      </c>
      <c r="G34" s="50" t="s">
        <v>17</v>
      </c>
      <c r="I34" s="8">
        <v>22</v>
      </c>
      <c r="J34" s="5" t="s">
        <v>19</v>
      </c>
      <c r="K34" s="5" t="s">
        <v>136</v>
      </c>
      <c r="L34" s="5" t="s">
        <v>6</v>
      </c>
      <c r="M34">
        <v>731</v>
      </c>
      <c r="N34" s="50" t="s">
        <v>101</v>
      </c>
    </row>
    <row r="35" spans="2:27" x14ac:dyDescent="0.2">
      <c r="B35" s="8">
        <v>23</v>
      </c>
      <c r="C35" s="2" t="s">
        <v>15</v>
      </c>
      <c r="D35" s="2" t="s">
        <v>1</v>
      </c>
      <c r="E35" s="2" t="s">
        <v>12</v>
      </c>
      <c r="G35" s="50" t="s">
        <v>17</v>
      </c>
      <c r="I35" s="8"/>
      <c r="J35" s="3"/>
      <c r="K35" s="3"/>
      <c r="L35" s="3"/>
      <c r="M35" s="173"/>
      <c r="N35" s="50"/>
    </row>
    <row r="36" spans="2:27" x14ac:dyDescent="0.2">
      <c r="B36" s="8">
        <v>24</v>
      </c>
      <c r="C36" s="2" t="s">
        <v>15</v>
      </c>
      <c r="D36" s="2" t="s">
        <v>1</v>
      </c>
      <c r="E36" s="2" t="s">
        <v>13</v>
      </c>
      <c r="G36" s="50" t="s">
        <v>17</v>
      </c>
      <c r="I36" s="8"/>
      <c r="J36" s="3"/>
      <c r="K36" s="3"/>
      <c r="L36" s="3"/>
      <c r="M36" s="173"/>
      <c r="N36" s="50"/>
    </row>
    <row r="37" spans="2:27" x14ac:dyDescent="0.2">
      <c r="I37" s="8"/>
      <c r="J37" s="3"/>
      <c r="K37" s="3"/>
      <c r="L37" s="3"/>
      <c r="M37" s="173"/>
      <c r="N37" s="50"/>
    </row>
    <row r="38" spans="2:27" x14ac:dyDescent="0.2">
      <c r="C38" t="s">
        <v>135</v>
      </c>
      <c r="J38" t="s">
        <v>135</v>
      </c>
    </row>
    <row r="39" spans="2:27" x14ac:dyDescent="0.2">
      <c r="C39" s="141" t="s">
        <v>140</v>
      </c>
      <c r="E39" s="140"/>
      <c r="J39" s="141" t="s">
        <v>140</v>
      </c>
      <c r="L39" s="140"/>
    </row>
    <row r="43" spans="2:27" x14ac:dyDescent="0.2">
      <c r="B43" s="8"/>
    </row>
    <row r="44" spans="2:27" x14ac:dyDescent="0.2">
      <c r="B44" s="8"/>
      <c r="G44" s="50"/>
    </row>
    <row r="46" spans="2:27" x14ac:dyDescent="0.2">
      <c r="B46" s="8"/>
      <c r="I46" s="8"/>
    </row>
    <row r="47" spans="2:27" x14ac:dyDescent="0.2">
      <c r="I47" s="8"/>
      <c r="Z47" s="49"/>
      <c r="AA47" s="49"/>
    </row>
    <row r="48" spans="2:27" x14ac:dyDescent="0.2">
      <c r="I48" s="8"/>
      <c r="Y48">
        <v>230</v>
      </c>
    </row>
    <row r="50" spans="21:25" x14ac:dyDescent="0.2">
      <c r="U50" s="8"/>
    </row>
    <row r="51" spans="21:25" x14ac:dyDescent="0.2">
      <c r="U51" s="8"/>
      <c r="Y51">
        <v>330</v>
      </c>
    </row>
  </sheetData>
  <mergeCells count="8">
    <mergeCell ref="B8:N8"/>
    <mergeCell ref="B9:N9"/>
    <mergeCell ref="B2:N2"/>
    <mergeCell ref="B3:N3"/>
    <mergeCell ref="B4:N4"/>
    <mergeCell ref="B5:N5"/>
    <mergeCell ref="B6:N6"/>
    <mergeCell ref="B7:N7"/>
  </mergeCells>
  <phoneticPr fontId="3" type="noConversion"/>
  <pageMargins left="0.74803149606299213" right="0.74803149606299213" top="0.98425196850393704" bottom="0.98425196850393704" header="0.51181102362204722" footer="0.51181102362204722"/>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workbookViewId="0">
      <selection activeCell="H31" sqref="H31"/>
    </sheetView>
  </sheetViews>
  <sheetFormatPr baseColWidth="10" defaultColWidth="11" defaultRowHeight="16" x14ac:dyDescent="0.2"/>
  <cols>
    <col min="1" max="1" width="9.6640625" customWidth="1"/>
    <col min="2" max="2" width="8" customWidth="1"/>
  </cols>
  <sheetData>
    <row r="1" spans="1:20" ht="21" x14ac:dyDescent="0.25">
      <c r="A1" s="68" t="s">
        <v>116</v>
      </c>
    </row>
    <row r="3" spans="1:20" ht="19" x14ac:dyDescent="0.25">
      <c r="A3" s="17" t="s">
        <v>27</v>
      </c>
      <c r="B3" s="16"/>
      <c r="C3" s="16"/>
      <c r="D3" s="17"/>
      <c r="E3" s="17"/>
      <c r="F3" s="16"/>
      <c r="G3" s="16"/>
      <c r="H3" s="16"/>
      <c r="I3" s="16"/>
      <c r="J3" s="16"/>
      <c r="K3" s="16"/>
      <c r="L3" s="16"/>
      <c r="M3" s="16"/>
      <c r="N3" s="16"/>
      <c r="O3" s="16"/>
      <c r="P3" s="16"/>
      <c r="Q3" s="16"/>
      <c r="R3" s="16"/>
      <c r="S3" s="16"/>
      <c r="T3" s="16"/>
    </row>
    <row r="4" spans="1:20" ht="19" x14ac:dyDescent="0.25">
      <c r="A4" s="17" t="s">
        <v>28</v>
      </c>
      <c r="B4" s="17"/>
      <c r="C4" s="17"/>
      <c r="D4" s="17">
        <v>1</v>
      </c>
      <c r="E4" s="17"/>
      <c r="F4" s="16"/>
      <c r="G4" s="16"/>
      <c r="H4" s="16"/>
      <c r="I4" s="16"/>
      <c r="J4" s="16"/>
      <c r="K4" s="16"/>
      <c r="L4" s="16"/>
      <c r="M4" s="16"/>
      <c r="N4" s="16"/>
      <c r="O4" s="16"/>
      <c r="P4" s="16"/>
      <c r="Q4" s="16"/>
      <c r="R4" s="16"/>
      <c r="S4" s="16"/>
      <c r="T4" s="16"/>
    </row>
    <row r="5" spans="1:20" ht="19" x14ac:dyDescent="0.25">
      <c r="A5" s="115" t="s">
        <v>117</v>
      </c>
      <c r="B5" s="75">
        <v>1</v>
      </c>
      <c r="C5" s="19"/>
      <c r="D5" s="21"/>
      <c r="E5" s="22"/>
      <c r="F5" s="16"/>
      <c r="G5" s="16"/>
      <c r="H5" s="16"/>
      <c r="I5" s="22"/>
      <c r="J5" s="16"/>
      <c r="K5" s="16"/>
      <c r="L5" s="16"/>
      <c r="M5" s="16"/>
      <c r="N5" s="16"/>
      <c r="O5" s="16"/>
      <c r="P5" s="16"/>
      <c r="Q5" s="16"/>
      <c r="R5" s="16"/>
      <c r="S5" s="16"/>
      <c r="T5" s="16"/>
    </row>
    <row r="6" spans="1:20" ht="19" x14ac:dyDescent="0.25">
      <c r="A6" s="116" t="s">
        <v>118</v>
      </c>
      <c r="B6" s="70">
        <v>6</v>
      </c>
      <c r="C6" s="24"/>
      <c r="D6" s="25"/>
      <c r="E6" s="22"/>
      <c r="F6" s="16"/>
      <c r="G6" s="16"/>
      <c r="H6" s="16"/>
      <c r="I6" s="22"/>
      <c r="J6" s="16"/>
      <c r="K6" s="16"/>
      <c r="L6" s="16"/>
      <c r="M6" s="16"/>
      <c r="N6" s="16"/>
      <c r="O6" s="16"/>
      <c r="P6" s="16"/>
      <c r="Q6" s="16"/>
      <c r="R6" s="16"/>
      <c r="S6" s="16"/>
      <c r="T6" s="16"/>
    </row>
    <row r="7" spans="1:20" ht="19" x14ac:dyDescent="0.25">
      <c r="A7" s="115" t="s">
        <v>119</v>
      </c>
      <c r="B7" s="75">
        <v>7</v>
      </c>
      <c r="C7" s="19"/>
      <c r="D7" s="21"/>
      <c r="E7" s="22"/>
      <c r="F7" s="17" t="s">
        <v>29</v>
      </c>
      <c r="G7" s="16"/>
      <c r="H7" s="16"/>
      <c r="I7" s="22"/>
      <c r="J7" s="16"/>
      <c r="K7" s="16"/>
      <c r="L7" s="16"/>
      <c r="M7" s="16"/>
      <c r="N7" s="16"/>
      <c r="O7" s="17" t="s">
        <v>120</v>
      </c>
      <c r="P7" s="16"/>
      <c r="Q7" s="16"/>
      <c r="R7" s="16"/>
      <c r="S7" s="16"/>
      <c r="T7" s="16"/>
    </row>
    <row r="8" spans="1:20" ht="19" x14ac:dyDescent="0.25">
      <c r="A8" s="117" t="s">
        <v>121</v>
      </c>
      <c r="B8" s="76">
        <v>12</v>
      </c>
      <c r="C8" s="29"/>
      <c r="D8" s="30"/>
      <c r="E8" s="22"/>
      <c r="F8" s="17" t="s">
        <v>30</v>
      </c>
      <c r="G8" s="17"/>
      <c r="H8" s="17">
        <v>4</v>
      </c>
      <c r="I8" s="78"/>
      <c r="J8" s="17"/>
      <c r="K8" s="17"/>
      <c r="L8" s="17"/>
      <c r="M8" s="17"/>
      <c r="N8" s="17" t="s">
        <v>30</v>
      </c>
      <c r="O8" s="17"/>
      <c r="P8" s="17">
        <v>7</v>
      </c>
      <c r="Q8" s="16"/>
      <c r="R8" s="16"/>
      <c r="S8" s="16"/>
      <c r="T8" s="16"/>
    </row>
    <row r="9" spans="1:20" ht="19" x14ac:dyDescent="0.25">
      <c r="A9" s="22"/>
      <c r="B9" s="34"/>
      <c r="C9" s="22"/>
      <c r="D9" s="22"/>
      <c r="E9" s="22"/>
      <c r="F9" s="19" t="s">
        <v>117</v>
      </c>
      <c r="G9" s="75">
        <f>IF(D5=3,C5,(IF(D6=3,C6,(IF(D7=3,C7,(IF(D8=3,C8,3.1)))))))</f>
        <v>3.1</v>
      </c>
      <c r="H9" s="21"/>
      <c r="I9" s="22"/>
      <c r="J9" s="78"/>
      <c r="K9" s="22"/>
      <c r="L9" s="22"/>
      <c r="M9" s="16"/>
      <c r="N9" s="31" t="s">
        <v>117</v>
      </c>
      <c r="O9" s="75">
        <f>IF(D5=1,C5,(IF(D6=1,C6,(IF(D7=1,C7,(IF(D8=1,C8,1.1)))))))</f>
        <v>1.1000000000000001</v>
      </c>
      <c r="P9" s="21"/>
      <c r="Q9" s="16"/>
      <c r="R9" s="16"/>
      <c r="S9" s="16"/>
      <c r="T9" s="16"/>
    </row>
    <row r="10" spans="1:20" ht="19" x14ac:dyDescent="0.25">
      <c r="A10" s="17" t="s">
        <v>31</v>
      </c>
      <c r="B10" s="27"/>
      <c r="C10" s="17"/>
      <c r="D10" s="17">
        <v>2</v>
      </c>
      <c r="E10" s="16"/>
      <c r="F10" s="24" t="s">
        <v>119</v>
      </c>
      <c r="G10" s="75">
        <f>IF(D11=4,C11,(IF(D12=4,C12,(IF(D13=4,C13,(IF(D14=4,C14,4.2)))))))</f>
        <v>4.2</v>
      </c>
      <c r="H10" s="25"/>
      <c r="I10" s="16"/>
      <c r="J10" s="17" t="s">
        <v>88</v>
      </c>
      <c r="K10" s="17"/>
      <c r="L10" s="16"/>
      <c r="M10" s="16"/>
      <c r="N10" s="19" t="s">
        <v>118</v>
      </c>
      <c r="O10" s="70">
        <f>IF(D5=2,C5,(IF(D6=2,C6,(IF(D7=2,C7,(IF(D8=2,C8,2.1)))))))</f>
        <v>2.1</v>
      </c>
      <c r="P10" s="25"/>
      <c r="Q10" s="16"/>
      <c r="R10" s="16"/>
      <c r="S10" s="16"/>
      <c r="T10" s="16"/>
    </row>
    <row r="11" spans="1:20" ht="19" x14ac:dyDescent="0.25">
      <c r="A11" s="115" t="s">
        <v>117</v>
      </c>
      <c r="B11" s="97">
        <v>3</v>
      </c>
      <c r="C11" s="33"/>
      <c r="D11" s="31"/>
      <c r="E11" s="22"/>
      <c r="F11" s="19" t="s">
        <v>121</v>
      </c>
      <c r="G11" s="75">
        <f>IF(D17=4,C17,(IF(D18=4,C18,(IF(D19=4,C19,(IF(D20=4,C20,4.3)))))))</f>
        <v>4.3</v>
      </c>
      <c r="H11" s="21"/>
      <c r="I11" s="22"/>
      <c r="J11" s="118" t="s">
        <v>30</v>
      </c>
      <c r="K11" s="17"/>
      <c r="L11" s="17">
        <v>6</v>
      </c>
      <c r="M11" s="16"/>
      <c r="N11" s="19" t="s">
        <v>119</v>
      </c>
      <c r="O11" s="75">
        <f>IF(D11=2,C11,(IF(D12=2,C12,(IF(D13=2,C13,(IF(D14=2,C14,2.2)))))))</f>
        <v>2.2000000000000002</v>
      </c>
      <c r="P11" s="21"/>
      <c r="Q11" s="16"/>
      <c r="R11" s="118" t="s">
        <v>26</v>
      </c>
      <c r="S11" s="118"/>
      <c r="T11" s="17">
        <v>9</v>
      </c>
    </row>
    <row r="12" spans="1:20" ht="19" x14ac:dyDescent="0.25">
      <c r="A12" s="116" t="s">
        <v>118</v>
      </c>
      <c r="B12" s="75">
        <v>4</v>
      </c>
      <c r="C12" s="36"/>
      <c r="D12" s="19"/>
      <c r="E12" s="22"/>
      <c r="F12" s="22"/>
      <c r="G12" s="34"/>
      <c r="H12" s="22"/>
      <c r="I12" s="22"/>
      <c r="J12" s="31" t="s">
        <v>117</v>
      </c>
      <c r="K12" s="72">
        <f>IF(H9=1,G9,(IF(H10=1,G10,(IF(H11=1,G11,1.4)))))</f>
        <v>1.4</v>
      </c>
      <c r="L12" s="31"/>
      <c r="M12" s="16"/>
      <c r="N12" s="29" t="s">
        <v>121</v>
      </c>
      <c r="O12" s="76">
        <f>IF(L12=1,K12,(IF(L13=1,K13,(IF(L14=1,K14,(IF(L15=1,K15,1.6)))))))</f>
        <v>1.6</v>
      </c>
      <c r="P12" s="30"/>
      <c r="Q12" s="16"/>
      <c r="R12" s="31" t="s">
        <v>117</v>
      </c>
      <c r="S12" s="75">
        <f>IF(P9=1,O9,(IF(P10=1,O10,(IF(P11=1,O11,(IF(P12=1,O12,1.7)))))))</f>
        <v>1.7</v>
      </c>
      <c r="T12" s="31"/>
    </row>
    <row r="13" spans="1:20" ht="19" x14ac:dyDescent="0.25">
      <c r="A13" s="115" t="s">
        <v>119</v>
      </c>
      <c r="B13" s="75">
        <v>9</v>
      </c>
      <c r="C13" s="36"/>
      <c r="D13" s="19"/>
      <c r="E13" s="22"/>
      <c r="F13" s="22"/>
      <c r="G13" s="34"/>
      <c r="H13" s="22"/>
      <c r="I13" s="22"/>
      <c r="J13" s="19" t="s">
        <v>118</v>
      </c>
      <c r="K13" s="73">
        <f>IF(H9=2,G9,(IF(H10=2,G10,(IF(H11=2,G11,2.4)))))</f>
        <v>2.4</v>
      </c>
      <c r="L13" s="19"/>
      <c r="M13" s="16"/>
      <c r="N13" s="22"/>
      <c r="O13" s="34"/>
      <c r="P13" s="22"/>
      <c r="Q13" s="16"/>
      <c r="R13" s="19" t="s">
        <v>118</v>
      </c>
      <c r="S13" s="75">
        <f>IF(P9=2,O9,(IF(P10=2,O10,(IF(P11=2,O11,(IF(P12=2,O12,2.7)))))))</f>
        <v>2.7</v>
      </c>
      <c r="T13" s="19"/>
    </row>
    <row r="14" spans="1:20" ht="19" x14ac:dyDescent="0.25">
      <c r="A14" s="117" t="s">
        <v>121</v>
      </c>
      <c r="B14" s="76">
        <v>10</v>
      </c>
      <c r="C14" s="38"/>
      <c r="D14" s="29"/>
      <c r="E14" s="22"/>
      <c r="F14" s="22"/>
      <c r="G14" s="34"/>
      <c r="H14" s="22"/>
      <c r="I14" s="16"/>
      <c r="J14" s="29" t="s">
        <v>119</v>
      </c>
      <c r="K14" s="73">
        <f>IF(H16=1,G16,(IF(H17=1,G17,(IF(H18=1,G18,1.5)))))</f>
        <v>1.5</v>
      </c>
      <c r="L14" s="29"/>
      <c r="M14" s="16"/>
      <c r="N14" s="17" t="s">
        <v>32</v>
      </c>
      <c r="O14" s="27"/>
      <c r="P14" s="17">
        <v>8</v>
      </c>
      <c r="Q14" s="16"/>
      <c r="R14" s="29" t="s">
        <v>119</v>
      </c>
      <c r="S14" s="75">
        <f>IF(P15=1,O15,(IF(P16=1,O16,(IF(P17=1,O17,(IF(P18=1,O18,1.8)))))))</f>
        <v>1.8</v>
      </c>
      <c r="T14" s="29"/>
    </row>
    <row r="15" spans="1:20" ht="19" x14ac:dyDescent="0.25">
      <c r="A15" s="22"/>
      <c r="B15" s="34"/>
      <c r="C15" s="22"/>
      <c r="D15" s="22"/>
      <c r="E15" s="22"/>
      <c r="F15" s="17" t="s">
        <v>32</v>
      </c>
      <c r="G15" s="17"/>
      <c r="H15" s="17">
        <v>5</v>
      </c>
      <c r="I15" s="16"/>
      <c r="J15" s="29" t="s">
        <v>121</v>
      </c>
      <c r="K15" s="109">
        <f>IF(H16=2,G16,(IF(H17=2,G17,(IF(H18=2,G18,2.5)))))</f>
        <v>2.5</v>
      </c>
      <c r="L15" s="29"/>
      <c r="M15" s="16"/>
      <c r="N15" s="31" t="s">
        <v>117</v>
      </c>
      <c r="O15" s="72">
        <f>IF(D11=1,C11,(IF(D12=1,C12,(IF(D13=1,C13,(IF(D14=1,C14,1.2)))))))</f>
        <v>1.2</v>
      </c>
      <c r="P15" s="31"/>
      <c r="Q15" s="16"/>
      <c r="R15" s="29" t="s">
        <v>121</v>
      </c>
      <c r="S15" s="75">
        <f>IF(P15=2,O15,(IF(P16=2,O16,(IF(P17=2,O17,(IF(P18=2,O18,2.8)))))))</f>
        <v>2.8</v>
      </c>
      <c r="T15" s="29"/>
    </row>
    <row r="16" spans="1:20" ht="19" x14ac:dyDescent="0.25">
      <c r="A16" s="17" t="s">
        <v>33</v>
      </c>
      <c r="B16" s="27"/>
      <c r="C16" s="17"/>
      <c r="D16" s="17">
        <v>3</v>
      </c>
      <c r="E16" s="16"/>
      <c r="F16" s="19" t="s">
        <v>117</v>
      </c>
      <c r="G16" s="75">
        <f>IF(D5=4,C5,(IF(D6=4,C6,(IF(D7=4,C7,(IF(D8=4,C8,4.1)))))))</f>
        <v>4.0999999999999996</v>
      </c>
      <c r="H16" s="31"/>
      <c r="I16" s="16"/>
      <c r="J16" s="16"/>
      <c r="K16" s="16"/>
      <c r="L16" s="16"/>
      <c r="M16" s="16"/>
      <c r="N16" s="19" t="s">
        <v>118</v>
      </c>
      <c r="O16" s="73">
        <f>IF(D17=1,C17,(IF(D18=1,C18,(IF(D19=1,C19,(IF(D20=1,C20,1.3)))))))</f>
        <v>1.3</v>
      </c>
      <c r="P16" s="19"/>
      <c r="Q16" s="16"/>
      <c r="R16" s="16"/>
      <c r="S16" s="16"/>
      <c r="T16" s="16"/>
    </row>
    <row r="17" spans="1:20" ht="19" x14ac:dyDescent="0.25">
      <c r="A17" s="115" t="s">
        <v>117</v>
      </c>
      <c r="B17" s="97">
        <v>2</v>
      </c>
      <c r="C17" s="33"/>
      <c r="D17" s="31"/>
      <c r="E17" s="22"/>
      <c r="F17" s="24" t="s">
        <v>119</v>
      </c>
      <c r="G17" s="75">
        <f>IF(D11=3,C11,(IF(D12=3,C12,(IF(D13=3,C13,(IF(D14=3,C14,3.2)))))))</f>
        <v>3.2</v>
      </c>
      <c r="H17" s="19"/>
      <c r="I17" s="16"/>
      <c r="J17" s="16"/>
      <c r="K17" s="16"/>
      <c r="L17" s="16"/>
      <c r="M17" s="16"/>
      <c r="N17" s="19" t="s">
        <v>119</v>
      </c>
      <c r="O17" s="73">
        <f>IF(D17=2,C17,(IF(D18=2,C18,(IF(D19=2,C19,(IF(D20=2,C20,2.3)))))))</f>
        <v>2.2999999999999998</v>
      </c>
      <c r="P17" s="19"/>
      <c r="Q17" s="16"/>
      <c r="R17" s="16"/>
      <c r="S17" s="16"/>
      <c r="T17" s="16"/>
    </row>
    <row r="18" spans="1:20" ht="19" x14ac:dyDescent="0.25">
      <c r="A18" s="116" t="s">
        <v>118</v>
      </c>
      <c r="B18" s="75">
        <v>5</v>
      </c>
      <c r="C18" s="36"/>
      <c r="D18" s="19"/>
      <c r="E18" s="22"/>
      <c r="F18" s="19" t="s">
        <v>121</v>
      </c>
      <c r="G18" s="75">
        <f>IF(D17=3,C17,(IF(D18=3,C18,(IF(D19=3,C19,(IF(D20=3,C20,3.3)))))))</f>
        <v>3.3</v>
      </c>
      <c r="H18" s="19"/>
      <c r="I18" s="22"/>
      <c r="J18" s="16"/>
      <c r="K18" s="16"/>
      <c r="L18" s="16"/>
      <c r="M18" s="16"/>
      <c r="N18" s="29" t="s">
        <v>121</v>
      </c>
      <c r="O18" s="109">
        <f>IF(L12=2,K12,(IF(L13=2,K13,(IF(L14=2,K14,(IF(L15=2,K15,2.6)))))))</f>
        <v>2.6</v>
      </c>
      <c r="P18" s="29"/>
      <c r="Q18" s="16"/>
      <c r="R18" s="16"/>
      <c r="S18" s="16"/>
      <c r="T18" s="16"/>
    </row>
    <row r="19" spans="1:20" ht="19" x14ac:dyDescent="0.25">
      <c r="A19" s="115" t="s">
        <v>119</v>
      </c>
      <c r="B19" s="75">
        <v>8</v>
      </c>
      <c r="C19" s="36"/>
      <c r="D19" s="19"/>
      <c r="E19" s="22"/>
      <c r="F19" s="16"/>
      <c r="G19" s="16"/>
      <c r="H19" s="16"/>
      <c r="I19" s="22"/>
      <c r="J19" s="16"/>
      <c r="K19" s="16"/>
      <c r="L19" s="16"/>
      <c r="M19" s="16"/>
      <c r="N19" s="16"/>
      <c r="O19" s="16"/>
      <c r="P19" s="16"/>
      <c r="Q19" s="16"/>
      <c r="R19" s="16"/>
      <c r="S19" s="16"/>
      <c r="T19" s="16"/>
    </row>
    <row r="20" spans="1:20" ht="19" x14ac:dyDescent="0.25">
      <c r="A20" s="117" t="s">
        <v>121</v>
      </c>
      <c r="B20" s="76">
        <v>11</v>
      </c>
      <c r="C20" s="38"/>
      <c r="D20" s="29"/>
      <c r="E20" s="22"/>
      <c r="F20" s="16"/>
      <c r="G20" s="16"/>
      <c r="H20" s="16"/>
      <c r="I20" s="22"/>
      <c r="J20" s="16"/>
      <c r="K20" s="16"/>
      <c r="L20" s="16"/>
      <c r="M20" s="16"/>
      <c r="N20" s="16"/>
      <c r="O20" s="16"/>
      <c r="P20" s="16"/>
      <c r="Q20" s="16"/>
      <c r="R20" s="16"/>
      <c r="S20" s="16"/>
      <c r="T20" s="16"/>
    </row>
    <row r="21" spans="1:20" ht="19" x14ac:dyDescent="0.25">
      <c r="A21" s="16"/>
      <c r="B21" s="16"/>
      <c r="C21" s="16"/>
      <c r="D21" s="16"/>
      <c r="E21" s="16"/>
      <c r="F21" s="16"/>
      <c r="G21" s="16"/>
      <c r="H21" s="16"/>
      <c r="I21" s="22"/>
      <c r="J21" s="16"/>
      <c r="K21" s="16"/>
      <c r="L21" s="16"/>
      <c r="M21" s="16"/>
      <c r="N21" s="16"/>
      <c r="O21" s="16"/>
      <c r="P21" s="16"/>
      <c r="Q21" s="16"/>
      <c r="R21" s="16"/>
      <c r="S21" s="16"/>
      <c r="T21" s="16"/>
    </row>
    <row r="22" spans="1:20" ht="19" x14ac:dyDescent="0.25">
      <c r="A22" s="16"/>
      <c r="B22" s="16"/>
      <c r="C22" s="16"/>
      <c r="D22" s="16"/>
      <c r="E22" s="16"/>
      <c r="F22" s="16"/>
      <c r="G22" s="16"/>
      <c r="H22" s="16"/>
      <c r="I22" s="16"/>
      <c r="J22" s="16"/>
      <c r="K22" s="16"/>
      <c r="L22" s="16"/>
      <c r="M22" s="16"/>
      <c r="N22" s="16"/>
      <c r="O22" s="16"/>
      <c r="P22" s="16"/>
      <c r="Q22" s="16"/>
      <c r="R22" s="16"/>
      <c r="S22" s="16"/>
      <c r="T22" s="16"/>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23"/>
  <sheetViews>
    <sheetView workbookViewId="0">
      <selection activeCell="F33" sqref="F33"/>
    </sheetView>
  </sheetViews>
  <sheetFormatPr baseColWidth="10" defaultColWidth="11" defaultRowHeight="16" x14ac:dyDescent="0.2"/>
  <sheetData>
    <row r="3" spans="1:20" ht="21" x14ac:dyDescent="0.25">
      <c r="A3" s="68" t="s">
        <v>122</v>
      </c>
    </row>
    <row r="5" spans="1:20" ht="19" x14ac:dyDescent="0.25">
      <c r="A5" s="17" t="s">
        <v>27</v>
      </c>
      <c r="B5" s="16"/>
      <c r="C5" s="16"/>
      <c r="D5" s="17"/>
      <c r="E5" s="17"/>
      <c r="F5" s="16"/>
      <c r="G5" s="16"/>
      <c r="H5" s="16"/>
      <c r="I5" s="16"/>
      <c r="J5" s="16"/>
      <c r="K5" s="16"/>
      <c r="L5" s="16"/>
      <c r="M5" s="16"/>
      <c r="N5" s="16"/>
      <c r="O5" s="16"/>
      <c r="P5" s="16"/>
      <c r="Q5" s="16"/>
      <c r="R5" s="16"/>
      <c r="S5" s="16"/>
      <c r="T5" s="16"/>
    </row>
    <row r="6" spans="1:20" ht="19" x14ac:dyDescent="0.25">
      <c r="A6" s="17" t="s">
        <v>28</v>
      </c>
      <c r="B6" s="17"/>
      <c r="C6" s="17"/>
      <c r="D6" s="17">
        <v>1</v>
      </c>
      <c r="E6" s="17"/>
      <c r="F6" s="16"/>
      <c r="G6" s="16"/>
      <c r="H6" s="16"/>
      <c r="I6" s="16"/>
      <c r="J6" s="16"/>
      <c r="K6" s="16"/>
      <c r="L6" s="16"/>
      <c r="M6" s="16"/>
      <c r="N6" s="16"/>
      <c r="O6" s="16"/>
      <c r="P6" s="16"/>
      <c r="Q6" s="16"/>
      <c r="R6" s="16"/>
      <c r="S6" s="16"/>
      <c r="T6" s="16"/>
    </row>
    <row r="7" spans="1:20" ht="19" x14ac:dyDescent="0.25">
      <c r="A7" s="115" t="s">
        <v>117</v>
      </c>
      <c r="B7" s="19">
        <v>1</v>
      </c>
      <c r="C7" s="19"/>
      <c r="D7" s="21"/>
      <c r="E7" s="22"/>
      <c r="F7" s="16"/>
      <c r="G7" s="16"/>
      <c r="H7" s="16"/>
      <c r="I7" s="22"/>
      <c r="J7" s="16"/>
      <c r="K7" s="16"/>
      <c r="L7" s="16"/>
      <c r="M7" s="16"/>
      <c r="N7" s="16"/>
      <c r="O7" s="16"/>
      <c r="P7" s="16"/>
      <c r="Q7" s="16"/>
      <c r="R7" s="16"/>
      <c r="S7" s="16"/>
      <c r="T7" s="16"/>
    </row>
    <row r="8" spans="1:20" ht="19" x14ac:dyDescent="0.25">
      <c r="A8" s="116" t="s">
        <v>118</v>
      </c>
      <c r="B8" s="24">
        <v>6</v>
      </c>
      <c r="C8" s="24"/>
      <c r="D8" s="25"/>
      <c r="E8" s="22"/>
      <c r="F8" s="16"/>
      <c r="G8" s="16"/>
      <c r="H8" s="16"/>
      <c r="I8" s="22"/>
      <c r="J8" s="16"/>
      <c r="K8" s="16"/>
      <c r="L8" s="16"/>
      <c r="M8" s="16"/>
      <c r="N8" s="16"/>
      <c r="O8" s="16"/>
      <c r="P8" s="16"/>
      <c r="Q8" s="16"/>
      <c r="R8" s="16"/>
      <c r="S8" s="16"/>
      <c r="T8" s="16"/>
    </row>
    <row r="9" spans="1:20" ht="19" x14ac:dyDescent="0.25">
      <c r="A9" s="115" t="s">
        <v>119</v>
      </c>
      <c r="B9" s="19">
        <v>7</v>
      </c>
      <c r="C9" s="19"/>
      <c r="D9" s="21"/>
      <c r="E9" s="22"/>
      <c r="F9" s="17" t="s">
        <v>29</v>
      </c>
      <c r="G9" s="16"/>
      <c r="H9" s="16"/>
      <c r="I9" s="22"/>
      <c r="J9" s="16"/>
      <c r="K9" s="16"/>
      <c r="L9" s="16"/>
      <c r="M9" s="16"/>
      <c r="N9" s="16"/>
      <c r="O9" s="17" t="s">
        <v>120</v>
      </c>
      <c r="P9" s="16"/>
      <c r="Q9" s="16"/>
      <c r="R9" s="16"/>
      <c r="S9" s="16"/>
      <c r="T9" s="16"/>
    </row>
    <row r="10" spans="1:20" ht="19" x14ac:dyDescent="0.25">
      <c r="A10" s="117" t="s">
        <v>121</v>
      </c>
      <c r="B10" s="29">
        <v>12</v>
      </c>
      <c r="C10" s="29"/>
      <c r="D10" s="30"/>
      <c r="E10" s="22"/>
      <c r="F10" s="17" t="s">
        <v>30</v>
      </c>
      <c r="G10" s="17"/>
      <c r="H10" s="17">
        <v>4</v>
      </c>
      <c r="I10" s="78"/>
      <c r="J10" s="17"/>
      <c r="K10" s="17"/>
      <c r="L10" s="17"/>
      <c r="M10" s="17"/>
      <c r="N10" s="17" t="s">
        <v>30</v>
      </c>
      <c r="O10" s="17"/>
      <c r="P10" s="17">
        <v>7</v>
      </c>
      <c r="Q10" s="16"/>
      <c r="R10" s="16"/>
      <c r="S10" s="16"/>
      <c r="T10" s="16"/>
    </row>
    <row r="11" spans="1:20" ht="19" x14ac:dyDescent="0.25">
      <c r="A11" s="22"/>
      <c r="B11" s="22"/>
      <c r="C11" s="22"/>
      <c r="D11" s="22"/>
      <c r="E11" s="22"/>
      <c r="F11" s="19" t="s">
        <v>117</v>
      </c>
      <c r="G11" s="75">
        <f>IF(D7=3,C7,(IF(D8=3,C8,(IF(D9=3,C9,(IF(D10=3,C10,3.1)))))))</f>
        <v>3.1</v>
      </c>
      <c r="H11" s="21"/>
      <c r="I11" s="22"/>
      <c r="J11" s="78"/>
      <c r="K11" s="22"/>
      <c r="L11" s="22"/>
      <c r="M11" s="16"/>
      <c r="N11" s="31" t="s">
        <v>117</v>
      </c>
      <c r="O11" s="75">
        <f>IF(D7=1,C7,(IF(D8=1,C8,(IF(D9=1,C9,(IF(D10=1,C10,1.1)))))))</f>
        <v>1.1000000000000001</v>
      </c>
      <c r="P11" s="21"/>
      <c r="Q11" s="16"/>
      <c r="R11" s="16"/>
      <c r="S11" s="16"/>
      <c r="T11" s="16"/>
    </row>
    <row r="12" spans="1:20" ht="19" x14ac:dyDescent="0.25">
      <c r="A12" s="17" t="s">
        <v>31</v>
      </c>
      <c r="B12" s="17"/>
      <c r="C12" s="17"/>
      <c r="D12" s="17">
        <v>2</v>
      </c>
      <c r="E12" s="16"/>
      <c r="F12" s="24" t="s">
        <v>119</v>
      </c>
      <c r="G12" s="75">
        <f>IF(D13=4,C13,(IF(D14=4,C14,(IF(D15=4,C15,(IF(D16=4,C16,4.2)))))))</f>
        <v>4.2</v>
      </c>
      <c r="H12" s="25"/>
      <c r="I12" s="16"/>
      <c r="J12" s="17" t="s">
        <v>88</v>
      </c>
      <c r="K12" s="17"/>
      <c r="L12" s="16"/>
      <c r="M12" s="16"/>
      <c r="N12" s="19" t="s">
        <v>118</v>
      </c>
      <c r="O12" s="70">
        <f>IF(D7=2,C7,(IF(D8=2,C8,(IF(D9=2,C9,(IF(D10=2,C10,2.1)))))))</f>
        <v>2.1</v>
      </c>
      <c r="P12" s="25"/>
      <c r="Q12" s="16"/>
      <c r="R12" s="16"/>
      <c r="S12" s="16"/>
      <c r="T12" s="16"/>
    </row>
    <row r="13" spans="1:20" ht="19" x14ac:dyDescent="0.25">
      <c r="A13" s="115" t="s">
        <v>117</v>
      </c>
      <c r="B13" s="31">
        <v>3</v>
      </c>
      <c r="C13" s="33"/>
      <c r="D13" s="31"/>
      <c r="E13" s="22"/>
      <c r="F13" s="19" t="s">
        <v>121</v>
      </c>
      <c r="G13" s="75">
        <f>IF(D19=4,C19,(IF(D20=4,C20,(IF(D21=4,C21,(IF(D22=4,C22,4.3)))))))</f>
        <v>4.3</v>
      </c>
      <c r="H13" s="21"/>
      <c r="I13" s="22"/>
      <c r="J13" s="118" t="s">
        <v>30</v>
      </c>
      <c r="K13" s="17"/>
      <c r="L13" s="17">
        <v>6</v>
      </c>
      <c r="M13" s="16"/>
      <c r="N13" s="19" t="s">
        <v>119</v>
      </c>
      <c r="O13" s="75">
        <f>IF(D13=2,C13,(IF(D14=2,C14,(IF(D15=2,C15,(IF(D16=2,C16,2.2)))))))</f>
        <v>2.2000000000000002</v>
      </c>
      <c r="P13" s="21"/>
      <c r="Q13" s="16"/>
      <c r="R13" s="118" t="s">
        <v>26</v>
      </c>
      <c r="S13" s="118"/>
      <c r="T13" s="17">
        <v>9</v>
      </c>
    </row>
    <row r="14" spans="1:20" ht="19" x14ac:dyDescent="0.25">
      <c r="A14" s="116" t="s">
        <v>118</v>
      </c>
      <c r="B14" s="19">
        <v>4</v>
      </c>
      <c r="C14" s="36"/>
      <c r="D14" s="19"/>
      <c r="E14" s="22"/>
      <c r="F14" s="22"/>
      <c r="G14" s="34"/>
      <c r="H14" s="22"/>
      <c r="I14" s="22"/>
      <c r="J14" s="31" t="s">
        <v>117</v>
      </c>
      <c r="K14" s="72">
        <f>IF(H11=1,G11,(IF(H12=1,G12,(IF(H13=1,G13,1.4)))))</f>
        <v>1.4</v>
      </c>
      <c r="L14" s="31"/>
      <c r="M14" s="16"/>
      <c r="N14" s="29" t="s">
        <v>121</v>
      </c>
      <c r="O14" s="76">
        <f>IF(L14=1,K14,(IF(L15=1,K15,(IF(L16=1,K16,(IF(L17=1,K17,1.6)))))))</f>
        <v>1.6</v>
      </c>
      <c r="P14" s="30"/>
      <c r="Q14" s="16"/>
      <c r="R14" s="31" t="s">
        <v>117</v>
      </c>
      <c r="S14" s="75">
        <f>IF(P11=1,O11,(IF(P12=1,O12,(IF(P13=1,O13,(IF(P14=1,O14,1.7)))))))</f>
        <v>1.7</v>
      </c>
      <c r="T14" s="31"/>
    </row>
    <row r="15" spans="1:20" ht="19" x14ac:dyDescent="0.25">
      <c r="A15" s="115" t="s">
        <v>119</v>
      </c>
      <c r="B15" s="19">
        <v>9</v>
      </c>
      <c r="C15" s="36"/>
      <c r="D15" s="19"/>
      <c r="E15" s="22"/>
      <c r="F15" s="22"/>
      <c r="G15" s="34"/>
      <c r="H15" s="22"/>
      <c r="I15" s="22"/>
      <c r="J15" s="19" t="s">
        <v>118</v>
      </c>
      <c r="K15" s="73">
        <f>IF(H11=2,G11,(IF(H12=2,G12,(IF(H13=2,G13,2.4)))))</f>
        <v>2.4</v>
      </c>
      <c r="L15" s="19"/>
      <c r="M15" s="16"/>
      <c r="N15" s="22"/>
      <c r="O15" s="34"/>
      <c r="P15" s="22"/>
      <c r="Q15" s="16"/>
      <c r="R15" s="19" t="s">
        <v>118</v>
      </c>
      <c r="S15" s="75">
        <f>IF(P11=2,O11,(IF(P12=2,O12,(IF(P13=2,O13,(IF(P14=2,O14,2.7)))))))</f>
        <v>2.7</v>
      </c>
      <c r="T15" s="19"/>
    </row>
    <row r="16" spans="1:20" ht="19" x14ac:dyDescent="0.25">
      <c r="A16" s="117" t="s">
        <v>121</v>
      </c>
      <c r="B16" s="29">
        <v>10</v>
      </c>
      <c r="C16" s="38"/>
      <c r="D16" s="29"/>
      <c r="E16" s="22"/>
      <c r="F16" s="22"/>
      <c r="G16" s="34"/>
      <c r="H16" s="22"/>
      <c r="I16" s="16"/>
      <c r="J16" s="29" t="s">
        <v>119</v>
      </c>
      <c r="K16" s="73">
        <f>IF(H18=1,G18,(IF(H19=1,G19,(IF(H20=1,G20,1.5)))))</f>
        <v>1.5</v>
      </c>
      <c r="L16" s="29"/>
      <c r="M16" s="16"/>
      <c r="N16" s="17" t="s">
        <v>32</v>
      </c>
      <c r="O16" s="27"/>
      <c r="P16" s="17">
        <v>8</v>
      </c>
      <c r="Q16" s="16"/>
      <c r="R16" s="29" t="s">
        <v>119</v>
      </c>
      <c r="S16" s="75">
        <f>IF(P17=1,O17,(IF(P18=1,O18,(IF(P19=1,O19,(IF(P20=1,O20,1.8)))))))</f>
        <v>1.8</v>
      </c>
      <c r="T16" s="29"/>
    </row>
    <row r="17" spans="1:20" ht="19" x14ac:dyDescent="0.25">
      <c r="A17" s="22"/>
      <c r="B17" s="22"/>
      <c r="C17" s="22"/>
      <c r="D17" s="22"/>
      <c r="E17" s="22"/>
      <c r="F17" s="17" t="s">
        <v>32</v>
      </c>
      <c r="G17" s="17"/>
      <c r="H17" s="17">
        <v>5</v>
      </c>
      <c r="I17" s="16"/>
      <c r="J17" s="29" t="s">
        <v>121</v>
      </c>
      <c r="K17" s="109">
        <f>IF(H18=2,G18,(IF(H19=2,G19,(IF(H20=2,G20,2.5)))))</f>
        <v>2.5</v>
      </c>
      <c r="L17" s="29"/>
      <c r="M17" s="16"/>
      <c r="N17" s="31" t="s">
        <v>117</v>
      </c>
      <c r="O17" s="72">
        <f>IF(D13=1,C13,(IF(D14=1,C14,(IF(D15=1,C15,(IF(D16=1,C16,1.2)))))))</f>
        <v>1.2</v>
      </c>
      <c r="P17" s="31"/>
      <c r="Q17" s="16"/>
      <c r="R17" s="29" t="s">
        <v>121</v>
      </c>
      <c r="S17" s="75">
        <f>IF(P17=2,O17,(IF(P18=2,O18,(IF(P19=2,O19,(IF(P20=2,O20,2.8)))))))</f>
        <v>2.8</v>
      </c>
      <c r="T17" s="29"/>
    </row>
    <row r="18" spans="1:20" ht="19" x14ac:dyDescent="0.25">
      <c r="A18" s="17" t="s">
        <v>33</v>
      </c>
      <c r="B18" s="17"/>
      <c r="C18" s="17"/>
      <c r="D18" s="17">
        <v>3</v>
      </c>
      <c r="E18" s="16"/>
      <c r="F18" s="19" t="s">
        <v>117</v>
      </c>
      <c r="G18" s="75">
        <f>IF(D7=4,C7,(IF(D8=4,C8,(IF(D9=4,C9,(IF(D10=4,C10,4.1)))))))</f>
        <v>4.0999999999999996</v>
      </c>
      <c r="H18" s="31"/>
      <c r="I18" s="16"/>
      <c r="J18" s="16"/>
      <c r="K18" s="16"/>
      <c r="L18" s="16"/>
      <c r="M18" s="16"/>
      <c r="N18" s="19" t="s">
        <v>118</v>
      </c>
      <c r="O18" s="73">
        <f>IF(D19=1,C19,(IF(D20=1,C20,(IF(D21=1,C21,(IF(D22=1,C22,1.3)))))))</f>
        <v>1.3</v>
      </c>
      <c r="P18" s="19"/>
      <c r="Q18" s="16"/>
      <c r="R18" s="16"/>
      <c r="S18" s="16"/>
      <c r="T18" s="16"/>
    </row>
    <row r="19" spans="1:20" ht="19" x14ac:dyDescent="0.25">
      <c r="A19" s="115" t="s">
        <v>117</v>
      </c>
      <c r="B19" s="31">
        <v>2</v>
      </c>
      <c r="C19" s="33"/>
      <c r="D19" s="31"/>
      <c r="E19" s="22"/>
      <c r="F19" s="24" t="s">
        <v>119</v>
      </c>
      <c r="G19" s="75">
        <f>IF(D13=3,C13,(IF(D14=3,C14,(IF(D15=3,C15,(IF(D16=3,C16,3.2)))))))</f>
        <v>3.2</v>
      </c>
      <c r="H19" s="19"/>
      <c r="I19" s="16"/>
      <c r="J19" s="16"/>
      <c r="K19" s="16"/>
      <c r="L19" s="16"/>
      <c r="M19" s="16"/>
      <c r="N19" s="19" t="s">
        <v>119</v>
      </c>
      <c r="O19" s="73">
        <f>IF(D19=2,C19,(IF(D20=2,C20,(IF(D21=2,C21,(IF(D22=2,C22,2.3)))))))</f>
        <v>2.2999999999999998</v>
      </c>
      <c r="P19" s="19"/>
      <c r="Q19" s="16"/>
      <c r="R19" s="16"/>
      <c r="S19" s="16"/>
      <c r="T19" s="16"/>
    </row>
    <row r="20" spans="1:20" ht="19" x14ac:dyDescent="0.25">
      <c r="A20" s="116" t="s">
        <v>118</v>
      </c>
      <c r="B20" s="19">
        <v>5</v>
      </c>
      <c r="C20" s="36"/>
      <c r="D20" s="19"/>
      <c r="E20" s="22"/>
      <c r="F20" s="19" t="s">
        <v>121</v>
      </c>
      <c r="G20" s="75">
        <f>IF(D19=3,C19,(IF(D20=3,C20,(IF(D21=3,C21,(IF(D22=3,C22,3.3)))))))</f>
        <v>3.3</v>
      </c>
      <c r="H20" s="19"/>
      <c r="I20" s="22"/>
      <c r="J20" s="16"/>
      <c r="K20" s="16"/>
      <c r="L20" s="16"/>
      <c r="M20" s="16"/>
      <c r="N20" s="29" t="s">
        <v>121</v>
      </c>
      <c r="O20" s="109">
        <f>IF(L14=2,K14,(IF(L15=2,K15,(IF(L16=2,K16,(IF(L17=2,K17,2.6)))))))</f>
        <v>2.6</v>
      </c>
      <c r="P20" s="29"/>
      <c r="Q20" s="16"/>
      <c r="R20" s="16"/>
      <c r="S20" s="16"/>
      <c r="T20" s="16"/>
    </row>
    <row r="21" spans="1:20" ht="19" x14ac:dyDescent="0.25">
      <c r="A21" s="115" t="s">
        <v>119</v>
      </c>
      <c r="B21" s="19">
        <v>8</v>
      </c>
      <c r="C21" s="36"/>
      <c r="D21" s="19"/>
      <c r="E21" s="22"/>
      <c r="F21" s="16"/>
      <c r="G21" s="16"/>
      <c r="H21" s="16"/>
      <c r="I21" s="22"/>
      <c r="J21" s="16"/>
      <c r="K21" s="16"/>
      <c r="L21" s="16"/>
      <c r="M21" s="16"/>
      <c r="N21" s="16"/>
      <c r="O21" s="16"/>
      <c r="P21" s="16"/>
      <c r="Q21" s="16"/>
      <c r="R21" s="16"/>
      <c r="S21" s="16"/>
      <c r="T21" s="16"/>
    </row>
    <row r="22" spans="1:20" ht="19" x14ac:dyDescent="0.25">
      <c r="A22" s="117" t="s">
        <v>121</v>
      </c>
      <c r="B22" s="29">
        <v>11</v>
      </c>
      <c r="C22" s="38"/>
      <c r="D22" s="29"/>
      <c r="E22" s="22"/>
      <c r="F22" s="16"/>
      <c r="G22" s="16"/>
      <c r="H22" s="16"/>
      <c r="I22" s="22"/>
      <c r="J22" s="16"/>
      <c r="K22" s="16"/>
      <c r="L22" s="16"/>
      <c r="M22" s="16"/>
      <c r="N22" s="16"/>
      <c r="O22" s="16"/>
      <c r="P22" s="16"/>
      <c r="Q22" s="16"/>
      <c r="R22" s="16"/>
      <c r="S22" s="16"/>
      <c r="T22" s="16"/>
    </row>
    <row r="23" spans="1:20" ht="19" x14ac:dyDescent="0.25">
      <c r="A23" s="16"/>
      <c r="B23" s="16"/>
      <c r="C23" s="16"/>
      <c r="D23" s="16"/>
      <c r="E23" s="16"/>
      <c r="F23" s="16"/>
      <c r="G23" s="16"/>
      <c r="H23" s="16"/>
      <c r="I23" s="22"/>
      <c r="J23" s="16"/>
      <c r="K23" s="16"/>
      <c r="L23" s="16"/>
      <c r="M23" s="16"/>
      <c r="N23" s="16"/>
      <c r="O23" s="16"/>
      <c r="P23" s="16"/>
      <c r="Q23" s="16"/>
      <c r="R23" s="16"/>
      <c r="S23" s="16"/>
      <c r="T23" s="16"/>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3"/>
  <sheetViews>
    <sheetView workbookViewId="0">
      <selection activeCell="G29" sqref="G29"/>
    </sheetView>
  </sheetViews>
  <sheetFormatPr baseColWidth="10" defaultColWidth="11" defaultRowHeight="16" x14ac:dyDescent="0.2"/>
  <sheetData>
    <row r="2" spans="1:20" ht="21" x14ac:dyDescent="0.25">
      <c r="A2" s="68" t="s">
        <v>123</v>
      </c>
      <c r="B2" s="68"/>
      <c r="C2" s="68"/>
      <c r="D2" s="68"/>
      <c r="E2" s="100"/>
      <c r="F2" s="100"/>
      <c r="G2" s="100"/>
      <c r="H2" s="100"/>
      <c r="I2" s="100"/>
      <c r="J2" s="100"/>
      <c r="K2" s="100"/>
      <c r="L2" s="100"/>
      <c r="M2" s="100"/>
      <c r="N2" s="100"/>
      <c r="O2" s="100"/>
      <c r="P2" s="100"/>
      <c r="Q2" s="100"/>
      <c r="R2" s="100"/>
      <c r="S2" s="100"/>
      <c r="T2" s="100"/>
    </row>
    <row r="3" spans="1:20" x14ac:dyDescent="0.2">
      <c r="A3" s="100"/>
      <c r="B3" s="100"/>
      <c r="C3" s="100"/>
      <c r="D3" s="100"/>
      <c r="E3" s="100"/>
      <c r="F3" s="100"/>
      <c r="G3" s="100"/>
      <c r="H3" s="100"/>
      <c r="I3" s="100"/>
      <c r="J3" s="100"/>
      <c r="K3" s="100"/>
      <c r="L3" s="100"/>
      <c r="M3" s="100"/>
      <c r="N3" s="100"/>
      <c r="O3" s="100"/>
      <c r="P3" s="100"/>
      <c r="Q3" s="100"/>
      <c r="R3" s="100"/>
      <c r="S3" s="100"/>
      <c r="T3" s="100"/>
    </row>
    <row r="4" spans="1:20" ht="19" x14ac:dyDescent="0.25">
      <c r="A4" s="17" t="s">
        <v>27</v>
      </c>
      <c r="B4" s="17"/>
      <c r="C4" s="16"/>
      <c r="D4" s="17"/>
      <c r="E4" s="17"/>
      <c r="F4" s="16"/>
      <c r="G4" s="16"/>
      <c r="H4" s="16"/>
      <c r="I4" s="16"/>
      <c r="J4" s="16"/>
      <c r="K4" s="16"/>
      <c r="L4" s="16"/>
      <c r="M4" s="16"/>
      <c r="N4" s="16"/>
      <c r="O4" s="16"/>
      <c r="P4" s="16"/>
      <c r="Q4" s="16"/>
      <c r="R4" s="16"/>
      <c r="S4" s="16"/>
      <c r="T4" s="16"/>
    </row>
    <row r="5" spans="1:20" ht="19" x14ac:dyDescent="0.25">
      <c r="A5" s="17" t="s">
        <v>28</v>
      </c>
      <c r="B5" s="17"/>
      <c r="C5" s="17"/>
      <c r="D5" s="17">
        <v>1</v>
      </c>
      <c r="E5" s="17"/>
      <c r="F5" s="16"/>
      <c r="G5" s="16"/>
      <c r="H5" s="16"/>
      <c r="I5" s="16"/>
      <c r="J5" s="16"/>
      <c r="K5" s="16"/>
      <c r="L5" s="16"/>
      <c r="M5" s="16"/>
      <c r="N5" s="16"/>
      <c r="O5" s="16"/>
      <c r="P5" s="16"/>
      <c r="Q5" s="16"/>
      <c r="R5" s="16"/>
      <c r="S5" s="16"/>
      <c r="T5" s="16"/>
    </row>
    <row r="6" spans="1:20" ht="19" x14ac:dyDescent="0.25">
      <c r="A6" s="115" t="s">
        <v>117</v>
      </c>
      <c r="B6" s="19">
        <v>1</v>
      </c>
      <c r="C6" s="21"/>
      <c r="D6" s="21"/>
      <c r="E6" s="16"/>
      <c r="F6" s="16"/>
      <c r="G6" s="16"/>
      <c r="H6" s="16"/>
      <c r="I6" s="16"/>
      <c r="J6" s="16"/>
      <c r="K6" s="16"/>
      <c r="L6" s="16"/>
      <c r="M6" s="16"/>
      <c r="N6" s="16"/>
      <c r="O6" s="16"/>
      <c r="P6" s="16"/>
      <c r="Q6" s="16"/>
      <c r="R6" s="16"/>
      <c r="S6" s="16"/>
      <c r="T6" s="16"/>
    </row>
    <row r="7" spans="1:20" ht="19" x14ac:dyDescent="0.25">
      <c r="A7" s="116" t="s">
        <v>118</v>
      </c>
      <c r="B7" s="24">
        <v>6</v>
      </c>
      <c r="C7" s="25"/>
      <c r="D7" s="25"/>
      <c r="E7" s="16"/>
      <c r="F7" s="16"/>
      <c r="G7" s="16"/>
      <c r="H7" s="16"/>
      <c r="I7" s="16"/>
      <c r="J7" s="16"/>
      <c r="K7" s="16"/>
      <c r="L7" s="16"/>
      <c r="M7" s="16"/>
      <c r="N7" s="16"/>
      <c r="O7" s="16"/>
      <c r="P7" s="16"/>
      <c r="Q7" s="16"/>
      <c r="R7" s="16"/>
      <c r="S7" s="16"/>
      <c r="T7" s="16"/>
    </row>
    <row r="8" spans="1:20" ht="19" x14ac:dyDescent="0.25">
      <c r="A8" s="115" t="s">
        <v>119</v>
      </c>
      <c r="B8" s="19">
        <v>7</v>
      </c>
      <c r="C8" s="21"/>
      <c r="D8" s="21"/>
      <c r="E8" s="16"/>
      <c r="F8" s="17" t="s">
        <v>29</v>
      </c>
      <c r="G8" s="17"/>
      <c r="H8" s="16"/>
      <c r="I8" s="16"/>
      <c r="J8" s="16"/>
      <c r="K8" s="16"/>
      <c r="L8" s="16"/>
      <c r="M8" s="16"/>
      <c r="N8" s="16"/>
      <c r="O8" s="17" t="s">
        <v>120</v>
      </c>
      <c r="P8" s="17"/>
      <c r="Q8" s="16"/>
      <c r="R8" s="16"/>
      <c r="S8" s="16"/>
      <c r="T8" s="16"/>
    </row>
    <row r="9" spans="1:20" ht="19" x14ac:dyDescent="0.25">
      <c r="A9" s="117" t="s">
        <v>121</v>
      </c>
      <c r="B9" s="29">
        <v>12</v>
      </c>
      <c r="C9" s="30"/>
      <c r="D9" s="30"/>
      <c r="E9" s="16"/>
      <c r="F9" s="17" t="s">
        <v>30</v>
      </c>
      <c r="G9" s="17"/>
      <c r="H9" s="17">
        <v>4</v>
      </c>
      <c r="I9" s="17"/>
      <c r="J9" s="17"/>
      <c r="K9" s="17"/>
      <c r="L9" s="17"/>
      <c r="M9" s="17"/>
      <c r="N9" s="17" t="s">
        <v>30</v>
      </c>
      <c r="O9" s="17"/>
      <c r="P9" s="17">
        <v>7</v>
      </c>
      <c r="Q9" s="16"/>
      <c r="R9" s="16"/>
      <c r="S9" s="16"/>
      <c r="T9" s="16"/>
    </row>
    <row r="10" spans="1:20" ht="19" x14ac:dyDescent="0.25">
      <c r="A10" s="16"/>
      <c r="B10" s="16"/>
      <c r="C10" s="16"/>
      <c r="D10" s="16"/>
      <c r="E10" s="16"/>
      <c r="F10" s="19" t="s">
        <v>117</v>
      </c>
      <c r="G10" s="88">
        <v>3.1</v>
      </c>
      <c r="H10" s="21"/>
      <c r="I10" s="16"/>
      <c r="J10" s="17"/>
      <c r="K10" s="16"/>
      <c r="L10" s="16"/>
      <c r="M10" s="16"/>
      <c r="N10" s="31" t="s">
        <v>117</v>
      </c>
      <c r="O10" s="88">
        <v>1.1000000000000001</v>
      </c>
      <c r="P10" s="21"/>
      <c r="Q10" s="16"/>
      <c r="R10" s="16"/>
      <c r="S10" s="16"/>
      <c r="T10" s="16"/>
    </row>
    <row r="11" spans="1:20" ht="19" x14ac:dyDescent="0.25">
      <c r="A11" s="17" t="s">
        <v>31</v>
      </c>
      <c r="B11" s="17"/>
      <c r="C11" s="17"/>
      <c r="D11" s="17">
        <v>2</v>
      </c>
      <c r="E11" s="16"/>
      <c r="F11" s="24" t="s">
        <v>119</v>
      </c>
      <c r="G11" s="90">
        <v>4.2</v>
      </c>
      <c r="H11" s="25"/>
      <c r="I11" s="16"/>
      <c r="J11" s="17" t="s">
        <v>88</v>
      </c>
      <c r="K11" s="17"/>
      <c r="L11" s="16"/>
      <c r="M11" s="16"/>
      <c r="N11" s="19" t="s">
        <v>118</v>
      </c>
      <c r="O11" s="89">
        <v>2.1</v>
      </c>
      <c r="P11" s="25"/>
      <c r="Q11" s="16"/>
      <c r="R11" s="16"/>
      <c r="S11" s="16"/>
      <c r="T11" s="16"/>
    </row>
    <row r="12" spans="1:20" ht="19" x14ac:dyDescent="0.25">
      <c r="A12" s="115" t="s">
        <v>117</v>
      </c>
      <c r="B12" s="31">
        <v>3</v>
      </c>
      <c r="C12" s="33"/>
      <c r="D12" s="31"/>
      <c r="E12" s="16"/>
      <c r="F12" s="19" t="s">
        <v>121</v>
      </c>
      <c r="G12" s="90">
        <v>4.3</v>
      </c>
      <c r="H12" s="21"/>
      <c r="I12" s="16"/>
      <c r="J12" s="118" t="s">
        <v>30</v>
      </c>
      <c r="K12" s="17"/>
      <c r="L12" s="17">
        <v>6</v>
      </c>
      <c r="M12" s="16"/>
      <c r="N12" s="29" t="s">
        <v>119</v>
      </c>
      <c r="O12" s="88">
        <v>2.2000000000000002</v>
      </c>
      <c r="P12" s="21"/>
      <c r="Q12" s="16"/>
      <c r="R12" s="118" t="s">
        <v>26</v>
      </c>
      <c r="S12" s="118"/>
      <c r="T12" s="17">
        <v>9</v>
      </c>
    </row>
    <row r="13" spans="1:20" ht="19" x14ac:dyDescent="0.25">
      <c r="A13" s="116" t="s">
        <v>118</v>
      </c>
      <c r="B13" s="19">
        <v>4</v>
      </c>
      <c r="C13" s="36"/>
      <c r="D13" s="19"/>
      <c r="E13" s="16"/>
      <c r="F13" s="16"/>
      <c r="G13" s="40"/>
      <c r="H13" s="16"/>
      <c r="I13" s="16"/>
      <c r="J13" s="31" t="s">
        <v>117</v>
      </c>
      <c r="K13" s="72">
        <v>1.4</v>
      </c>
      <c r="L13" s="31"/>
      <c r="M13" s="16"/>
      <c r="N13" s="29" t="s">
        <v>121</v>
      </c>
      <c r="O13" s="90">
        <v>1.6</v>
      </c>
      <c r="P13" s="30"/>
      <c r="Q13" s="16"/>
      <c r="R13" s="31" t="s">
        <v>117</v>
      </c>
      <c r="S13" s="88">
        <v>1.7</v>
      </c>
      <c r="T13" s="39"/>
    </row>
    <row r="14" spans="1:20" ht="19" x14ac:dyDescent="0.25">
      <c r="A14" s="115" t="s">
        <v>119</v>
      </c>
      <c r="B14" s="29">
        <v>9</v>
      </c>
      <c r="C14" s="38"/>
      <c r="D14" s="29"/>
      <c r="E14" s="16"/>
      <c r="F14" s="16"/>
      <c r="G14" s="40"/>
      <c r="H14" s="16"/>
      <c r="I14" s="16"/>
      <c r="J14" s="19" t="s">
        <v>118</v>
      </c>
      <c r="K14" s="73">
        <v>2.4</v>
      </c>
      <c r="L14" s="19"/>
      <c r="M14" s="16"/>
      <c r="N14" s="16"/>
      <c r="O14" s="40"/>
      <c r="P14" s="16"/>
      <c r="Q14" s="16"/>
      <c r="R14" s="19" t="s">
        <v>118</v>
      </c>
      <c r="S14" s="90">
        <v>2.7</v>
      </c>
      <c r="T14" s="21"/>
    </row>
    <row r="15" spans="1:20" ht="19" x14ac:dyDescent="0.25">
      <c r="A15" s="117" t="s">
        <v>121</v>
      </c>
      <c r="B15" s="29">
        <v>10</v>
      </c>
      <c r="C15" s="38"/>
      <c r="D15" s="29"/>
      <c r="E15" s="16"/>
      <c r="F15" s="16"/>
      <c r="G15" s="40"/>
      <c r="H15" s="16"/>
      <c r="I15" s="16"/>
      <c r="J15" s="29" t="s">
        <v>119</v>
      </c>
      <c r="K15" s="109">
        <v>1.5</v>
      </c>
      <c r="L15" s="29"/>
      <c r="M15" s="16"/>
      <c r="N15" s="17" t="s">
        <v>32</v>
      </c>
      <c r="O15" s="27"/>
      <c r="P15" s="17">
        <v>8</v>
      </c>
      <c r="Q15" s="16"/>
      <c r="R15" s="29" t="s">
        <v>119</v>
      </c>
      <c r="S15" s="90">
        <v>1.8</v>
      </c>
      <c r="T15" s="30"/>
    </row>
    <row r="16" spans="1:20" ht="19" x14ac:dyDescent="0.25">
      <c r="A16" s="16"/>
      <c r="B16" s="16"/>
      <c r="C16" s="16"/>
      <c r="D16" s="16"/>
      <c r="E16" s="16"/>
      <c r="F16" s="17" t="s">
        <v>32</v>
      </c>
      <c r="G16" s="17"/>
      <c r="H16" s="17">
        <v>5</v>
      </c>
      <c r="I16" s="16"/>
      <c r="J16" s="29" t="s">
        <v>121</v>
      </c>
      <c r="K16" s="109">
        <v>2.5</v>
      </c>
      <c r="L16" s="29"/>
      <c r="M16" s="16"/>
      <c r="N16" s="31" t="s">
        <v>117</v>
      </c>
      <c r="O16" s="72">
        <v>1.2</v>
      </c>
      <c r="P16" s="31"/>
      <c r="Q16" s="16"/>
      <c r="R16" s="29" t="s">
        <v>121</v>
      </c>
      <c r="S16" s="90">
        <v>2.8</v>
      </c>
      <c r="T16" s="30"/>
    </row>
    <row r="17" spans="1:20" ht="19" x14ac:dyDescent="0.25">
      <c r="A17" s="17" t="s">
        <v>33</v>
      </c>
      <c r="B17" s="17"/>
      <c r="C17" s="17"/>
      <c r="D17" s="17">
        <v>3</v>
      </c>
      <c r="E17" s="16"/>
      <c r="F17" s="19" t="s">
        <v>117</v>
      </c>
      <c r="G17" s="88">
        <v>4.0999999999999996</v>
      </c>
      <c r="H17" s="39"/>
      <c r="I17" s="16"/>
      <c r="J17" s="16"/>
      <c r="K17" s="16"/>
      <c r="L17" s="16"/>
      <c r="M17" s="16"/>
      <c r="N17" s="19" t="s">
        <v>118</v>
      </c>
      <c r="O17" s="73">
        <v>1.3</v>
      </c>
      <c r="P17" s="19"/>
      <c r="Q17" s="16"/>
      <c r="R17" s="16"/>
      <c r="S17" s="16"/>
      <c r="T17" s="16"/>
    </row>
    <row r="18" spans="1:20" ht="19" x14ac:dyDescent="0.25">
      <c r="A18" s="115" t="s">
        <v>117</v>
      </c>
      <c r="B18" s="31">
        <v>2</v>
      </c>
      <c r="C18" s="33"/>
      <c r="D18" s="31"/>
      <c r="E18" s="16"/>
      <c r="F18" s="24" t="s">
        <v>119</v>
      </c>
      <c r="G18" s="90">
        <v>3.2</v>
      </c>
      <c r="H18" s="21"/>
      <c r="I18" s="16"/>
      <c r="J18" s="16"/>
      <c r="K18" s="16"/>
      <c r="L18" s="16"/>
      <c r="M18" s="16"/>
      <c r="N18" s="29" t="s">
        <v>119</v>
      </c>
      <c r="O18" s="109">
        <v>2.2999999999999998</v>
      </c>
      <c r="P18" s="29"/>
      <c r="Q18" s="16"/>
      <c r="R18" s="16"/>
      <c r="S18" s="16"/>
      <c r="T18" s="16"/>
    </row>
    <row r="19" spans="1:20" ht="19" x14ac:dyDescent="0.25">
      <c r="A19" s="116" t="s">
        <v>118</v>
      </c>
      <c r="B19" s="19">
        <v>5</v>
      </c>
      <c r="C19" s="36"/>
      <c r="D19" s="19"/>
      <c r="E19" s="16"/>
      <c r="F19" s="19" t="s">
        <v>121</v>
      </c>
      <c r="G19" s="90">
        <v>3.3</v>
      </c>
      <c r="H19" s="30"/>
      <c r="I19" s="16"/>
      <c r="J19" s="16"/>
      <c r="K19" s="16"/>
      <c r="L19" s="16"/>
      <c r="M19" s="16"/>
      <c r="N19" s="29" t="s">
        <v>121</v>
      </c>
      <c r="O19" s="109">
        <v>2.6</v>
      </c>
      <c r="P19" s="29"/>
      <c r="Q19" s="16"/>
      <c r="R19" s="16"/>
      <c r="S19" s="16"/>
      <c r="T19" s="16"/>
    </row>
    <row r="20" spans="1:20" ht="19" x14ac:dyDescent="0.25">
      <c r="A20" s="115" t="s">
        <v>119</v>
      </c>
      <c r="B20" s="29">
        <v>8</v>
      </c>
      <c r="C20" s="38"/>
      <c r="D20" s="29"/>
      <c r="E20" s="16"/>
      <c r="F20" s="16"/>
      <c r="G20" s="16"/>
      <c r="H20" s="16"/>
      <c r="I20" s="16"/>
      <c r="J20" s="16"/>
      <c r="K20" s="16"/>
      <c r="L20" s="16"/>
      <c r="M20" s="16"/>
      <c r="N20" s="16"/>
      <c r="O20" s="16"/>
      <c r="P20" s="16"/>
      <c r="Q20" s="16"/>
      <c r="R20" s="16"/>
      <c r="S20" s="16"/>
      <c r="T20" s="16"/>
    </row>
    <row r="21" spans="1:20" ht="19" x14ac:dyDescent="0.25">
      <c r="A21" s="117" t="s">
        <v>121</v>
      </c>
      <c r="B21" s="29">
        <v>11</v>
      </c>
      <c r="C21" s="38"/>
      <c r="D21" s="29"/>
      <c r="E21" s="16"/>
      <c r="F21" s="16"/>
      <c r="G21" s="16"/>
      <c r="H21" s="16"/>
      <c r="I21" s="16"/>
      <c r="J21" s="16"/>
      <c r="K21" s="16"/>
      <c r="L21" s="16"/>
      <c r="M21" s="16"/>
      <c r="N21" s="16"/>
      <c r="O21" s="16"/>
      <c r="P21" s="16"/>
      <c r="Q21" s="16"/>
      <c r="R21" s="16"/>
      <c r="S21" s="16"/>
      <c r="T21" s="16"/>
    </row>
    <row r="22" spans="1:20" ht="19" x14ac:dyDescent="0.25">
      <c r="A22" s="16"/>
      <c r="B22" s="16"/>
      <c r="C22" s="16"/>
      <c r="D22" s="16"/>
      <c r="E22" s="16"/>
      <c r="F22" s="16"/>
      <c r="G22" s="16"/>
      <c r="H22" s="16"/>
      <c r="I22" s="16"/>
      <c r="J22" s="16"/>
      <c r="K22" s="16"/>
      <c r="L22" s="16"/>
      <c r="M22" s="16"/>
      <c r="N22" s="16"/>
      <c r="O22" s="16"/>
      <c r="P22" s="16"/>
      <c r="Q22" s="16"/>
      <c r="R22" s="16"/>
      <c r="S22" s="16"/>
      <c r="T22" s="16"/>
    </row>
    <row r="23" spans="1:20" ht="19" x14ac:dyDescent="0.25">
      <c r="A23" s="16"/>
      <c r="B23" s="16"/>
      <c r="C23" s="16"/>
      <c r="D23" s="16"/>
      <c r="E23" s="16"/>
      <c r="F23" s="16"/>
      <c r="G23" s="16"/>
      <c r="H23" s="16"/>
      <c r="I23" s="16"/>
      <c r="J23" s="16"/>
      <c r="K23" s="16"/>
      <c r="L23" s="16"/>
      <c r="M23" s="16"/>
      <c r="N23" s="16"/>
      <c r="O23" s="16"/>
      <c r="P23" s="16"/>
      <c r="Q23" s="16"/>
      <c r="R23" s="16"/>
      <c r="S23" s="16"/>
      <c r="T23" s="16"/>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6"/>
  <sheetViews>
    <sheetView workbookViewId="0">
      <selection activeCell="G34" sqref="G34"/>
    </sheetView>
  </sheetViews>
  <sheetFormatPr baseColWidth="10" defaultColWidth="11" defaultRowHeight="16" x14ac:dyDescent="0.2"/>
  <sheetData>
    <row r="2" spans="1:16" ht="21" x14ac:dyDescent="0.25">
      <c r="A2" s="68" t="s">
        <v>124</v>
      </c>
    </row>
    <row r="4" spans="1:16" ht="19" x14ac:dyDescent="0.25">
      <c r="A4" s="17" t="s">
        <v>27</v>
      </c>
      <c r="B4" s="16"/>
      <c r="C4" s="16"/>
      <c r="D4" s="16"/>
      <c r="E4" s="16"/>
      <c r="F4" s="16"/>
      <c r="G4" s="16"/>
      <c r="H4" s="16"/>
      <c r="I4" s="16"/>
      <c r="J4" s="16"/>
      <c r="K4" s="16"/>
      <c r="L4" s="16"/>
      <c r="M4" s="16"/>
      <c r="N4" s="16"/>
      <c r="O4" s="16"/>
      <c r="P4" s="16"/>
    </row>
    <row r="5" spans="1:16" ht="19" x14ac:dyDescent="0.25">
      <c r="A5" s="17" t="s">
        <v>125</v>
      </c>
      <c r="B5" s="17"/>
      <c r="C5" s="17"/>
      <c r="D5" s="17">
        <v>1</v>
      </c>
      <c r="E5" s="17"/>
      <c r="F5" s="17"/>
      <c r="G5" s="17"/>
      <c r="H5" s="17"/>
      <c r="I5" s="17"/>
      <c r="J5" s="17"/>
      <c r="K5" s="17"/>
      <c r="L5" s="17"/>
      <c r="M5" s="17"/>
      <c r="N5" s="17"/>
      <c r="O5" s="17"/>
      <c r="P5" s="17"/>
    </row>
    <row r="6" spans="1:16" ht="19" x14ac:dyDescent="0.25">
      <c r="A6" s="119" t="s">
        <v>117</v>
      </c>
      <c r="B6" s="31">
        <v>1</v>
      </c>
      <c r="C6" s="33" t="s">
        <v>126</v>
      </c>
      <c r="D6" s="31"/>
      <c r="E6" s="22"/>
      <c r="F6" s="16"/>
      <c r="G6" s="16"/>
      <c r="H6" s="16"/>
      <c r="I6" s="16"/>
      <c r="J6" s="16"/>
      <c r="K6" s="16"/>
      <c r="L6" s="16"/>
      <c r="M6" s="16"/>
      <c r="N6" s="16"/>
      <c r="O6" s="16"/>
      <c r="P6" s="16"/>
    </row>
    <row r="7" spans="1:16" ht="19" x14ac:dyDescent="0.25">
      <c r="A7" s="115" t="s">
        <v>119</v>
      </c>
      <c r="B7" s="19">
        <v>3</v>
      </c>
      <c r="C7" s="36" t="s">
        <v>126</v>
      </c>
      <c r="D7" s="19"/>
      <c r="E7" s="22"/>
      <c r="F7" s="17" t="s">
        <v>34</v>
      </c>
      <c r="G7" s="16"/>
      <c r="H7" s="16"/>
      <c r="I7" s="16"/>
      <c r="J7" s="17" t="s">
        <v>29</v>
      </c>
      <c r="K7" s="16"/>
      <c r="L7" s="16"/>
      <c r="M7" s="16"/>
      <c r="N7" s="17" t="s">
        <v>26</v>
      </c>
      <c r="O7" s="16"/>
      <c r="P7" s="16"/>
    </row>
    <row r="8" spans="1:16" ht="19" x14ac:dyDescent="0.25">
      <c r="A8" s="115" t="s">
        <v>121</v>
      </c>
      <c r="B8" s="19">
        <v>6</v>
      </c>
      <c r="C8" s="36" t="s">
        <v>126</v>
      </c>
      <c r="D8" s="19"/>
      <c r="E8" s="22"/>
      <c r="F8" s="17" t="s">
        <v>30</v>
      </c>
      <c r="G8" s="17" t="s">
        <v>126</v>
      </c>
      <c r="H8" s="17">
        <v>3</v>
      </c>
      <c r="I8" s="17"/>
      <c r="J8" s="17" t="s">
        <v>30</v>
      </c>
      <c r="K8" s="17" t="s">
        <v>126</v>
      </c>
      <c r="L8" s="17">
        <v>4</v>
      </c>
      <c r="M8" s="17"/>
      <c r="N8" s="17"/>
      <c r="O8" s="17" t="s">
        <v>126</v>
      </c>
      <c r="P8" s="17">
        <v>5</v>
      </c>
    </row>
    <row r="9" spans="1:16" ht="19" x14ac:dyDescent="0.25">
      <c r="A9" s="16"/>
      <c r="B9" s="16"/>
      <c r="C9" s="16"/>
      <c r="D9" s="16"/>
      <c r="E9" s="16"/>
      <c r="F9" s="19" t="s">
        <v>117</v>
      </c>
      <c r="G9" s="72">
        <f>IF(D6=1,C6,(IF(D7=1,C7,(IF(D8=1,C8,1.1)))))</f>
        <v>1.1000000000000001</v>
      </c>
      <c r="H9" s="31"/>
      <c r="I9" s="16"/>
      <c r="J9" s="19" t="s">
        <v>117</v>
      </c>
      <c r="K9" s="72">
        <f>IF(H9=3,G9,(IF(H10=3,G10,(IF(H11=3,G11,(IF(H12=3,G12,3.3)))))))</f>
        <v>3.3</v>
      </c>
      <c r="L9" s="31"/>
      <c r="M9" s="22"/>
      <c r="N9" s="19" t="s">
        <v>117</v>
      </c>
      <c r="O9" s="72">
        <f>IF(H9=1,G9,(IF(H10=1,G10,(IF(H11=1,G11,(IF(H12=1,G12,1.3)))))))</f>
        <v>1.3</v>
      </c>
      <c r="P9" s="31"/>
    </row>
    <row r="10" spans="1:16" ht="19" x14ac:dyDescent="0.25">
      <c r="A10" s="16"/>
      <c r="B10" s="16"/>
      <c r="C10" s="16"/>
      <c r="D10" s="16"/>
      <c r="E10" s="16"/>
      <c r="F10" s="19" t="s">
        <v>118</v>
      </c>
      <c r="G10" s="73">
        <f>IF(D6=2,C6,(IF(D7=2,C7,(IF(D8=2,C8,2.1)))))</f>
        <v>2.1</v>
      </c>
      <c r="H10" s="19"/>
      <c r="I10" s="16"/>
      <c r="J10" s="19" t="s">
        <v>118</v>
      </c>
      <c r="K10" s="73">
        <f>IF(H9=4,G9,(IF(H10=4,G10,(IF(H11=4,G11,(IF(H12=4,G12,4.3)))))))</f>
        <v>4.3</v>
      </c>
      <c r="L10" s="19"/>
      <c r="M10" s="22"/>
      <c r="N10" s="19" t="s">
        <v>118</v>
      </c>
      <c r="O10" s="73">
        <f>IF(H9=2,G9,(IF(H10=2,G10,(IF(H11=2,G11,(IF(H12=2,G12,2.3)))))))</f>
        <v>2.2999999999999998</v>
      </c>
      <c r="P10" s="19"/>
    </row>
    <row r="11" spans="1:16" ht="19" x14ac:dyDescent="0.25">
      <c r="A11" s="16"/>
      <c r="B11" s="16"/>
      <c r="C11" s="16"/>
      <c r="D11" s="16"/>
      <c r="E11" s="16"/>
      <c r="F11" s="19" t="s">
        <v>119</v>
      </c>
      <c r="G11" s="73">
        <f>IF(D13=1,C13,(IF(D14=1,C14,(IF(D15=1,C15,1.2)))))</f>
        <v>1.2</v>
      </c>
      <c r="H11" s="19"/>
      <c r="I11" s="16"/>
      <c r="J11" s="19" t="s">
        <v>119</v>
      </c>
      <c r="K11" s="73">
        <f>IF(D6=3,C6,(IF(D7=3,C7,(IF(D8=3,C8,3.1)))))</f>
        <v>3.1</v>
      </c>
      <c r="L11" s="19"/>
      <c r="M11" s="22"/>
      <c r="N11" s="19" t="s">
        <v>119</v>
      </c>
      <c r="O11" s="73">
        <f>IF(L9=1,K9,(IF(L10=1,K10,(IF(L11=1,K11,(IF(L12=1,K12,1.4)))))))</f>
        <v>1.4</v>
      </c>
      <c r="P11" s="19"/>
    </row>
    <row r="12" spans="1:16" ht="19" x14ac:dyDescent="0.25">
      <c r="A12" s="17" t="s">
        <v>127</v>
      </c>
      <c r="B12" s="17"/>
      <c r="C12" s="17"/>
      <c r="D12" s="17">
        <v>2</v>
      </c>
      <c r="E12" s="16"/>
      <c r="F12" s="19" t="s">
        <v>121</v>
      </c>
      <c r="G12" s="109">
        <f>IF(D13=2,C13,(IF(D14=2,C14,(IF(D15=2,C15,2.2)))))</f>
        <v>2.2000000000000002</v>
      </c>
      <c r="H12" s="29"/>
      <c r="I12" s="16"/>
      <c r="J12" s="19" t="s">
        <v>121</v>
      </c>
      <c r="K12" s="109">
        <f>IF(D13=3,C13,(IF(D14=3,C14,(IF(D15=3,C15,3.2)))))</f>
        <v>3.2</v>
      </c>
      <c r="L12" s="29"/>
      <c r="M12" s="22"/>
      <c r="N12" s="19" t="s">
        <v>121</v>
      </c>
      <c r="O12" s="109">
        <f>IF(L9=2,K9,(IF(L10=2,K10,(IF(L11=2,K11,(IF(L12=2,K12,2.4)))))))</f>
        <v>2.4</v>
      </c>
      <c r="P12" s="29"/>
    </row>
    <row r="13" spans="1:16" ht="19" x14ac:dyDescent="0.25">
      <c r="A13" s="119" t="s">
        <v>117</v>
      </c>
      <c r="B13" s="31">
        <v>2</v>
      </c>
      <c r="C13" s="33" t="s">
        <v>126</v>
      </c>
      <c r="D13" s="31"/>
      <c r="E13" s="22"/>
      <c r="F13" s="16"/>
      <c r="G13" s="16"/>
      <c r="H13" s="16"/>
      <c r="I13" s="16"/>
      <c r="J13" s="16"/>
      <c r="K13" s="16"/>
      <c r="L13" s="16"/>
      <c r="M13" s="16"/>
      <c r="N13" s="16"/>
      <c r="O13" s="16"/>
      <c r="P13" s="16"/>
    </row>
    <row r="14" spans="1:16" ht="19" x14ac:dyDescent="0.25">
      <c r="A14" s="115" t="s">
        <v>119</v>
      </c>
      <c r="B14" s="19">
        <v>4</v>
      </c>
      <c r="C14" s="36" t="s">
        <v>126</v>
      </c>
      <c r="D14" s="19"/>
      <c r="E14" s="22"/>
      <c r="F14" s="16"/>
      <c r="G14" s="16"/>
      <c r="H14" s="16"/>
      <c r="I14" s="16"/>
      <c r="J14" s="16"/>
      <c r="K14" s="16"/>
      <c r="L14" s="16"/>
      <c r="M14" s="16"/>
      <c r="N14" s="16"/>
      <c r="O14" s="16"/>
      <c r="P14" s="16"/>
    </row>
    <row r="15" spans="1:16" ht="19" x14ac:dyDescent="0.25">
      <c r="A15" s="115" t="s">
        <v>121</v>
      </c>
      <c r="B15" s="19">
        <v>5</v>
      </c>
      <c r="C15" s="36" t="s">
        <v>126</v>
      </c>
      <c r="D15" s="19"/>
      <c r="E15" s="22"/>
      <c r="F15" s="16"/>
      <c r="G15" s="16"/>
      <c r="H15" s="16"/>
      <c r="I15" s="16"/>
      <c r="J15" s="16"/>
      <c r="K15" s="16"/>
      <c r="L15" s="16"/>
      <c r="M15" s="16"/>
      <c r="N15" s="16"/>
      <c r="O15" s="16"/>
      <c r="P15" s="16"/>
    </row>
    <row r="16" spans="1:16" ht="19" x14ac:dyDescent="0.25">
      <c r="A16" s="16"/>
      <c r="B16" s="16"/>
      <c r="C16" s="16"/>
      <c r="D16" s="16"/>
      <c r="E16" s="16"/>
      <c r="F16" s="16"/>
      <c r="G16" s="16"/>
      <c r="H16" s="16"/>
      <c r="I16" s="16"/>
      <c r="J16" s="16"/>
      <c r="K16" s="16"/>
      <c r="L16" s="16"/>
      <c r="M16" s="16"/>
      <c r="N16" s="16"/>
      <c r="O16" s="16"/>
      <c r="P16" s="16"/>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17"/>
  <sheetViews>
    <sheetView workbookViewId="0">
      <selection activeCell="B4" sqref="B4"/>
    </sheetView>
  </sheetViews>
  <sheetFormatPr baseColWidth="10" defaultColWidth="11" defaultRowHeight="16" x14ac:dyDescent="0.2"/>
  <sheetData>
    <row r="3" spans="1:16" ht="21" x14ac:dyDescent="0.25">
      <c r="A3" s="68" t="s">
        <v>128</v>
      </c>
    </row>
    <row r="5" spans="1:16" ht="19" x14ac:dyDescent="0.25">
      <c r="A5" s="17" t="s">
        <v>27</v>
      </c>
      <c r="B5" s="16"/>
      <c r="C5" s="16"/>
      <c r="D5" s="16"/>
      <c r="E5" s="16"/>
      <c r="F5" s="16"/>
      <c r="G5" s="16"/>
      <c r="H5" s="16"/>
      <c r="I5" s="16"/>
      <c r="J5" s="16"/>
      <c r="K5" s="16"/>
      <c r="L5" s="16"/>
      <c r="M5" s="16"/>
      <c r="N5" s="16"/>
      <c r="O5" s="16"/>
      <c r="P5" s="16"/>
    </row>
    <row r="6" spans="1:16" ht="19" x14ac:dyDescent="0.25">
      <c r="A6" s="17" t="s">
        <v>125</v>
      </c>
      <c r="B6" s="17"/>
      <c r="C6" s="17"/>
      <c r="D6" s="17">
        <v>1</v>
      </c>
      <c r="E6" s="17"/>
      <c r="F6" s="17"/>
      <c r="G6" s="17"/>
      <c r="H6" s="17"/>
      <c r="I6" s="17"/>
      <c r="J6" s="17"/>
      <c r="K6" s="17"/>
      <c r="L6" s="17"/>
      <c r="M6" s="17"/>
      <c r="N6" s="17"/>
      <c r="O6" s="17"/>
      <c r="P6" s="17"/>
    </row>
    <row r="7" spans="1:16" ht="19" x14ac:dyDescent="0.25">
      <c r="A7" s="119" t="s">
        <v>117</v>
      </c>
      <c r="B7" s="31">
        <v>1</v>
      </c>
      <c r="C7" s="33" t="s">
        <v>126</v>
      </c>
      <c r="D7" s="31"/>
      <c r="E7" s="22"/>
      <c r="F7" s="16"/>
      <c r="G7" s="16"/>
      <c r="H7" s="16"/>
      <c r="I7" s="16"/>
      <c r="J7" s="16"/>
      <c r="K7" s="16"/>
      <c r="L7" s="16"/>
      <c r="M7" s="16"/>
      <c r="N7" s="16"/>
      <c r="O7" s="16"/>
      <c r="P7" s="16"/>
    </row>
    <row r="8" spans="1:16" ht="19" x14ac:dyDescent="0.25">
      <c r="A8" s="115" t="s">
        <v>119</v>
      </c>
      <c r="B8" s="19">
        <v>3</v>
      </c>
      <c r="C8" s="36" t="s">
        <v>126</v>
      </c>
      <c r="D8" s="19"/>
      <c r="E8" s="22"/>
      <c r="F8" s="17" t="s">
        <v>34</v>
      </c>
      <c r="G8" s="16"/>
      <c r="H8" s="16"/>
      <c r="I8" s="16"/>
      <c r="J8" s="17" t="s">
        <v>29</v>
      </c>
      <c r="K8" s="16"/>
      <c r="L8" s="16"/>
      <c r="M8" s="16"/>
      <c r="N8" s="17" t="s">
        <v>26</v>
      </c>
      <c r="O8" s="16"/>
      <c r="P8" s="16"/>
    </row>
    <row r="9" spans="1:16" ht="19" x14ac:dyDescent="0.25">
      <c r="A9" s="115" t="s">
        <v>121</v>
      </c>
      <c r="B9" s="19">
        <v>6</v>
      </c>
      <c r="C9" s="36" t="s">
        <v>126</v>
      </c>
      <c r="D9" s="19"/>
      <c r="E9" s="22"/>
      <c r="F9" s="17" t="s">
        <v>30</v>
      </c>
      <c r="G9" s="17" t="s">
        <v>126</v>
      </c>
      <c r="H9" s="17">
        <v>3</v>
      </c>
      <c r="I9" s="17"/>
      <c r="J9" s="17" t="s">
        <v>30</v>
      </c>
      <c r="K9" s="17" t="s">
        <v>126</v>
      </c>
      <c r="L9" s="17">
        <v>4</v>
      </c>
      <c r="M9" s="17"/>
      <c r="N9" s="17"/>
      <c r="O9" s="17" t="s">
        <v>126</v>
      </c>
      <c r="P9" s="17">
        <v>5</v>
      </c>
    </row>
    <row r="10" spans="1:16" ht="19" x14ac:dyDescent="0.25">
      <c r="A10" s="16"/>
      <c r="B10" s="16"/>
      <c r="C10" s="16"/>
      <c r="D10" s="16"/>
      <c r="E10" s="16"/>
      <c r="F10" s="19" t="s">
        <v>117</v>
      </c>
      <c r="G10" s="72">
        <f>IF(D7=1,C7,(IF(D8=1,C8,(IF(D9=1,C9,1.1)))))</f>
        <v>1.1000000000000001</v>
      </c>
      <c r="H10" s="31"/>
      <c r="I10" s="16"/>
      <c r="J10" s="19" t="s">
        <v>117</v>
      </c>
      <c r="K10" s="72">
        <f>IF(H10=3,G10,(IF(H11=3,G11,(IF(H12=3,G12,(IF(H13=3,G13,3.3)))))))</f>
        <v>3.3</v>
      </c>
      <c r="L10" s="31"/>
      <c r="M10" s="22"/>
      <c r="N10" s="19" t="s">
        <v>117</v>
      </c>
      <c r="O10" s="72">
        <f>IF(H10=1,G10,(IF(H11=1,G11,(IF(H12=1,G12,(IF(H13=1,G13,1.3)))))))</f>
        <v>1.3</v>
      </c>
      <c r="P10" s="31"/>
    </row>
    <row r="11" spans="1:16" ht="19" x14ac:dyDescent="0.25">
      <c r="A11" s="16"/>
      <c r="B11" s="16"/>
      <c r="C11" s="16"/>
      <c r="D11" s="16"/>
      <c r="E11" s="16"/>
      <c r="F11" s="19" t="s">
        <v>118</v>
      </c>
      <c r="G11" s="73">
        <f>IF(D7=2,C7,(IF(D8=2,C8,(IF(D9=2,C9,2.1)))))</f>
        <v>2.1</v>
      </c>
      <c r="H11" s="19"/>
      <c r="I11" s="16"/>
      <c r="J11" s="19" t="s">
        <v>118</v>
      </c>
      <c r="K11" s="73">
        <f>IF(H10=4,G10,(IF(H11=4,G11,(IF(H12=4,G12,(IF(H13=4,G13,4.3)))))))</f>
        <v>4.3</v>
      </c>
      <c r="L11" s="19"/>
      <c r="M11" s="22"/>
      <c r="N11" s="19" t="s">
        <v>118</v>
      </c>
      <c r="O11" s="73">
        <f>IF(H10=2,G10,(IF(H11=2,G11,(IF(H12=2,G12,(IF(H13=2,G13,2.3)))))))</f>
        <v>2.2999999999999998</v>
      </c>
      <c r="P11" s="19"/>
    </row>
    <row r="12" spans="1:16" ht="19" x14ac:dyDescent="0.25">
      <c r="A12" s="16"/>
      <c r="B12" s="16"/>
      <c r="C12" s="16"/>
      <c r="D12" s="16"/>
      <c r="E12" s="16"/>
      <c r="F12" s="19" t="s">
        <v>119</v>
      </c>
      <c r="G12" s="73">
        <f>IF(D14=1,C14,(IF(D15=1,C15,(IF(D16=1,C16,1.2)))))</f>
        <v>1.2</v>
      </c>
      <c r="H12" s="19"/>
      <c r="I12" s="16"/>
      <c r="J12" s="19" t="s">
        <v>119</v>
      </c>
      <c r="K12" s="73">
        <f>IF(D7=3,C7,(IF(D8=3,C8,(IF(D9=3,C9,3.1)))))</f>
        <v>3.1</v>
      </c>
      <c r="L12" s="19"/>
      <c r="M12" s="22"/>
      <c r="N12" s="19" t="s">
        <v>119</v>
      </c>
      <c r="O12" s="73">
        <f>IF(L10=1,K10,(IF(L11=1,K11,(IF(L12=1,K12,(IF(L13=1,K13,1.4)))))))</f>
        <v>1.4</v>
      </c>
      <c r="P12" s="19"/>
    </row>
    <row r="13" spans="1:16" ht="19" x14ac:dyDescent="0.25">
      <c r="A13" s="17" t="s">
        <v>127</v>
      </c>
      <c r="B13" s="17"/>
      <c r="C13" s="17"/>
      <c r="D13" s="17">
        <v>2</v>
      </c>
      <c r="E13" s="16"/>
      <c r="F13" s="19" t="s">
        <v>121</v>
      </c>
      <c r="G13" s="109">
        <f>IF(D14=2,C14,(IF(D15=2,C15,(IF(D16=2,C16,2.2)))))</f>
        <v>2.2000000000000002</v>
      </c>
      <c r="H13" s="29"/>
      <c r="I13" s="16"/>
      <c r="J13" s="19" t="s">
        <v>121</v>
      </c>
      <c r="K13" s="109">
        <f>IF(D14=3,C14,(IF(D15=3,C15,(IF(D16=3,C16,3.2)))))</f>
        <v>3.2</v>
      </c>
      <c r="L13" s="29"/>
      <c r="M13" s="22"/>
      <c r="N13" s="19" t="s">
        <v>121</v>
      </c>
      <c r="O13" s="109">
        <f>IF(L10=2,K10,(IF(L11=2,K11,(IF(L12=2,K12,(IF(L13=2,K13,2.4)))))))</f>
        <v>2.4</v>
      </c>
      <c r="P13" s="29"/>
    </row>
    <row r="14" spans="1:16" ht="19" x14ac:dyDescent="0.25">
      <c r="A14" s="119" t="s">
        <v>117</v>
      </c>
      <c r="B14" s="31">
        <v>2</v>
      </c>
      <c r="C14" s="33" t="s">
        <v>126</v>
      </c>
      <c r="D14" s="31"/>
      <c r="E14" s="22"/>
      <c r="F14" s="16"/>
      <c r="G14" s="16"/>
      <c r="H14" s="16"/>
      <c r="I14" s="16"/>
      <c r="J14" s="16"/>
      <c r="K14" s="16"/>
      <c r="L14" s="16"/>
      <c r="M14" s="16"/>
      <c r="N14" s="16"/>
      <c r="O14" s="16"/>
      <c r="P14" s="16"/>
    </row>
    <row r="15" spans="1:16" ht="19" x14ac:dyDescent="0.25">
      <c r="A15" s="115" t="s">
        <v>119</v>
      </c>
      <c r="B15" s="19">
        <v>4</v>
      </c>
      <c r="C15" s="36" t="s">
        <v>126</v>
      </c>
      <c r="D15" s="19"/>
      <c r="E15" s="22"/>
      <c r="F15" s="16"/>
      <c r="G15" s="16"/>
      <c r="H15" s="16"/>
      <c r="I15" s="16"/>
      <c r="J15" s="16"/>
      <c r="K15" s="16"/>
      <c r="L15" s="16"/>
      <c r="M15" s="16"/>
      <c r="N15" s="16"/>
      <c r="O15" s="16"/>
      <c r="P15" s="16"/>
    </row>
    <row r="16" spans="1:16" ht="19" x14ac:dyDescent="0.25">
      <c r="A16" s="115" t="s">
        <v>121</v>
      </c>
      <c r="B16" s="19">
        <v>5</v>
      </c>
      <c r="C16" s="36" t="s">
        <v>126</v>
      </c>
      <c r="D16" s="19"/>
      <c r="E16" s="22"/>
      <c r="F16" s="16"/>
      <c r="G16" s="16"/>
      <c r="H16" s="16"/>
      <c r="I16" s="16"/>
      <c r="J16" s="16"/>
      <c r="K16" s="16"/>
      <c r="L16" s="16"/>
      <c r="M16" s="16"/>
      <c r="N16" s="16"/>
      <c r="O16" s="16"/>
      <c r="P16" s="16"/>
    </row>
    <row r="17" spans="1:16" ht="19" x14ac:dyDescent="0.25">
      <c r="A17" s="16"/>
      <c r="B17" s="16"/>
      <c r="C17" s="16"/>
      <c r="D17" s="16"/>
      <c r="E17" s="16"/>
      <c r="F17" s="16"/>
      <c r="G17" s="16"/>
      <c r="H17" s="16"/>
      <c r="I17" s="16"/>
      <c r="J17" s="16"/>
      <c r="K17" s="16"/>
      <c r="L17" s="16"/>
      <c r="M17" s="16"/>
      <c r="N17" s="16"/>
      <c r="O17" s="16"/>
      <c r="P17" s="16"/>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6"/>
  <sheetViews>
    <sheetView workbookViewId="0">
      <selection activeCell="M22" sqref="M22"/>
    </sheetView>
  </sheetViews>
  <sheetFormatPr baseColWidth="10" defaultColWidth="11" defaultRowHeight="16" x14ac:dyDescent="0.2"/>
  <sheetData>
    <row r="2" spans="1:16" ht="21" x14ac:dyDescent="0.25">
      <c r="A2" s="68" t="s">
        <v>129</v>
      </c>
      <c r="B2" s="68"/>
      <c r="C2" s="68"/>
      <c r="D2" s="68"/>
      <c r="E2" s="68"/>
      <c r="F2" s="100"/>
      <c r="G2" s="100"/>
      <c r="H2" s="100"/>
      <c r="I2" s="100"/>
      <c r="J2" s="100"/>
      <c r="K2" s="100"/>
      <c r="L2" s="100"/>
      <c r="M2" s="100"/>
      <c r="N2" s="100"/>
      <c r="O2" s="100"/>
      <c r="P2" s="100"/>
    </row>
    <row r="3" spans="1:16" x14ac:dyDescent="0.2">
      <c r="A3" s="100"/>
      <c r="B3" s="100"/>
      <c r="C3" s="100"/>
      <c r="D3" s="100"/>
      <c r="E3" s="100"/>
      <c r="F3" s="100"/>
      <c r="G3" s="100"/>
      <c r="H3" s="100"/>
      <c r="I3" s="100"/>
      <c r="J3" s="100"/>
      <c r="K3" s="100"/>
      <c r="L3" s="100"/>
      <c r="M3" s="100"/>
      <c r="N3" s="100"/>
      <c r="O3" s="100"/>
      <c r="P3" s="100"/>
    </row>
    <row r="4" spans="1:16" ht="19" x14ac:dyDescent="0.25">
      <c r="A4" s="17" t="s">
        <v>27</v>
      </c>
      <c r="B4" s="17"/>
      <c r="C4" s="16"/>
      <c r="D4" s="16"/>
      <c r="E4" s="16"/>
      <c r="F4" s="16"/>
      <c r="G4" s="16"/>
      <c r="H4" s="16"/>
      <c r="I4" s="16"/>
      <c r="J4" s="16"/>
      <c r="K4" s="16"/>
      <c r="L4" s="16"/>
      <c r="M4" s="16"/>
      <c r="N4" s="16"/>
      <c r="O4" s="16"/>
      <c r="P4" s="16"/>
    </row>
    <row r="5" spans="1:16" ht="19" x14ac:dyDescent="0.25">
      <c r="A5" s="17" t="s">
        <v>125</v>
      </c>
      <c r="B5" s="17"/>
      <c r="C5" s="17"/>
      <c r="D5" s="17">
        <v>1</v>
      </c>
      <c r="E5" s="17"/>
      <c r="F5" s="17"/>
      <c r="G5" s="17"/>
      <c r="H5" s="17"/>
      <c r="I5" s="17"/>
      <c r="J5" s="17"/>
      <c r="K5" s="17"/>
      <c r="L5" s="17"/>
      <c r="M5" s="17"/>
      <c r="N5" s="17"/>
      <c r="O5" s="17"/>
      <c r="P5" s="17"/>
    </row>
    <row r="6" spans="1:16" ht="19" x14ac:dyDescent="0.25">
      <c r="A6" s="119" t="s">
        <v>117</v>
      </c>
      <c r="B6" s="31">
        <v>1</v>
      </c>
      <c r="C6" s="33" t="s">
        <v>126</v>
      </c>
      <c r="D6" s="31"/>
      <c r="E6" s="16"/>
      <c r="F6" s="16"/>
      <c r="G6" s="16"/>
      <c r="H6" s="16"/>
      <c r="I6" s="16"/>
      <c r="J6" s="16"/>
      <c r="K6" s="16"/>
      <c r="L6" s="16"/>
      <c r="M6" s="16"/>
      <c r="N6" s="16"/>
      <c r="O6" s="16"/>
      <c r="P6" s="16"/>
    </row>
    <row r="7" spans="1:16" ht="19" x14ac:dyDescent="0.25">
      <c r="A7" s="115" t="s">
        <v>119</v>
      </c>
      <c r="B7" s="19">
        <v>3</v>
      </c>
      <c r="C7" s="36" t="s">
        <v>126</v>
      </c>
      <c r="D7" s="19"/>
      <c r="E7" s="16"/>
      <c r="F7" s="17" t="s">
        <v>34</v>
      </c>
      <c r="G7" s="17"/>
      <c r="H7" s="16"/>
      <c r="I7" s="16"/>
      <c r="J7" s="17" t="s">
        <v>29</v>
      </c>
      <c r="K7" s="17"/>
      <c r="L7" s="16"/>
      <c r="M7" s="16"/>
      <c r="N7" s="17" t="s">
        <v>26</v>
      </c>
      <c r="O7" s="16"/>
      <c r="P7" s="16"/>
    </row>
    <row r="8" spans="1:16" ht="19" x14ac:dyDescent="0.25">
      <c r="A8" s="117" t="s">
        <v>121</v>
      </c>
      <c r="B8" s="29">
        <v>6</v>
      </c>
      <c r="C8" s="38" t="s">
        <v>126</v>
      </c>
      <c r="D8" s="29"/>
      <c r="E8" s="16"/>
      <c r="F8" s="17" t="s">
        <v>30</v>
      </c>
      <c r="G8" s="17" t="s">
        <v>126</v>
      </c>
      <c r="H8" s="17">
        <v>3</v>
      </c>
      <c r="I8" s="17"/>
      <c r="J8" s="17" t="s">
        <v>30</v>
      </c>
      <c r="K8" s="17" t="s">
        <v>126</v>
      </c>
      <c r="L8" s="17">
        <v>4</v>
      </c>
      <c r="M8" s="17"/>
      <c r="N8" s="17"/>
      <c r="O8" s="17" t="s">
        <v>126</v>
      </c>
      <c r="P8" s="17">
        <v>5</v>
      </c>
    </row>
    <row r="9" spans="1:16" ht="19" x14ac:dyDescent="0.25">
      <c r="A9" s="16"/>
      <c r="B9" s="16"/>
      <c r="C9" s="16"/>
      <c r="D9" s="16"/>
      <c r="E9" s="16"/>
      <c r="F9" s="19" t="s">
        <v>117</v>
      </c>
      <c r="G9" s="72">
        <v>1.1000000000000001</v>
      </c>
      <c r="H9" s="31"/>
      <c r="I9" s="16"/>
      <c r="J9" s="19" t="s">
        <v>117</v>
      </c>
      <c r="K9" s="72">
        <v>3.3</v>
      </c>
      <c r="L9" s="31"/>
      <c r="M9" s="16"/>
      <c r="N9" s="19" t="s">
        <v>117</v>
      </c>
      <c r="O9" s="72">
        <v>1.3</v>
      </c>
      <c r="P9" s="31"/>
    </row>
    <row r="10" spans="1:16" ht="19" x14ac:dyDescent="0.25">
      <c r="A10" s="16"/>
      <c r="B10" s="16"/>
      <c r="C10" s="16"/>
      <c r="D10" s="16"/>
      <c r="E10" s="16"/>
      <c r="F10" s="29" t="s">
        <v>118</v>
      </c>
      <c r="G10" s="73">
        <v>2.1</v>
      </c>
      <c r="H10" s="19"/>
      <c r="I10" s="16"/>
      <c r="J10" s="29" t="s">
        <v>118</v>
      </c>
      <c r="K10" s="73">
        <v>4.3</v>
      </c>
      <c r="L10" s="19"/>
      <c r="M10" s="16"/>
      <c r="N10" s="29" t="s">
        <v>118</v>
      </c>
      <c r="O10" s="73">
        <v>2.2999999999999998</v>
      </c>
      <c r="P10" s="19"/>
    </row>
    <row r="11" spans="1:16" ht="19" x14ac:dyDescent="0.25">
      <c r="A11" s="16"/>
      <c r="B11" s="16"/>
      <c r="C11" s="16"/>
      <c r="D11" s="16"/>
      <c r="E11" s="16"/>
      <c r="F11" s="29" t="s">
        <v>119</v>
      </c>
      <c r="G11" s="109">
        <v>1.2</v>
      </c>
      <c r="H11" s="29"/>
      <c r="I11" s="16"/>
      <c r="J11" s="29" t="s">
        <v>119</v>
      </c>
      <c r="K11" s="109">
        <v>3.1</v>
      </c>
      <c r="L11" s="29"/>
      <c r="M11" s="16"/>
      <c r="N11" s="29" t="s">
        <v>119</v>
      </c>
      <c r="O11" s="109">
        <v>1.4</v>
      </c>
      <c r="P11" s="29"/>
    </row>
    <row r="12" spans="1:16" ht="19" x14ac:dyDescent="0.25">
      <c r="A12" s="17" t="s">
        <v>127</v>
      </c>
      <c r="B12" s="17"/>
      <c r="C12" s="17"/>
      <c r="D12" s="17">
        <v>2</v>
      </c>
      <c r="E12" s="16"/>
      <c r="F12" s="29" t="s">
        <v>121</v>
      </c>
      <c r="G12" s="109">
        <v>2.2000000000000002</v>
      </c>
      <c r="H12" s="29"/>
      <c r="I12" s="16"/>
      <c r="J12" s="29" t="s">
        <v>121</v>
      </c>
      <c r="K12" s="109">
        <v>3.2</v>
      </c>
      <c r="L12" s="29"/>
      <c r="M12" s="16"/>
      <c r="N12" s="29" t="s">
        <v>121</v>
      </c>
      <c r="O12" s="109">
        <v>2.4</v>
      </c>
      <c r="P12" s="29"/>
    </row>
    <row r="13" spans="1:16" ht="19" x14ac:dyDescent="0.25">
      <c r="A13" s="119" t="s">
        <v>117</v>
      </c>
      <c r="B13" s="31">
        <v>2</v>
      </c>
      <c r="C13" s="33" t="s">
        <v>126</v>
      </c>
      <c r="D13" s="31"/>
      <c r="E13" s="16"/>
      <c r="F13" s="16"/>
      <c r="G13" s="16"/>
      <c r="H13" s="16"/>
      <c r="I13" s="16"/>
      <c r="J13" s="16"/>
      <c r="K13" s="16"/>
      <c r="L13" s="16"/>
      <c r="M13" s="16"/>
      <c r="N13" s="16"/>
      <c r="O13" s="16"/>
      <c r="P13" s="16"/>
    </row>
    <row r="14" spans="1:16" ht="19" x14ac:dyDescent="0.25">
      <c r="A14" s="115" t="s">
        <v>119</v>
      </c>
      <c r="B14" s="19">
        <v>4</v>
      </c>
      <c r="C14" s="36" t="s">
        <v>126</v>
      </c>
      <c r="D14" s="19"/>
      <c r="E14" s="16"/>
      <c r="F14" s="16"/>
      <c r="G14" s="16"/>
      <c r="H14" s="16"/>
      <c r="I14" s="16"/>
      <c r="J14" s="16"/>
      <c r="K14" s="16"/>
      <c r="L14" s="16"/>
      <c r="M14" s="16"/>
      <c r="N14" s="16"/>
      <c r="O14" s="16"/>
      <c r="P14" s="16"/>
    </row>
    <row r="15" spans="1:16" ht="19" x14ac:dyDescent="0.25">
      <c r="A15" s="117" t="s">
        <v>121</v>
      </c>
      <c r="B15" s="29">
        <v>5</v>
      </c>
      <c r="C15" s="38" t="s">
        <v>126</v>
      </c>
      <c r="D15" s="29"/>
      <c r="E15" s="16"/>
      <c r="F15" s="16"/>
      <c r="G15" s="16"/>
      <c r="H15" s="16"/>
      <c r="I15" s="16"/>
      <c r="J15" s="16"/>
      <c r="K15" s="16"/>
      <c r="L15" s="16"/>
      <c r="M15" s="16"/>
      <c r="N15" s="16"/>
      <c r="O15" s="16"/>
      <c r="P15" s="16"/>
    </row>
    <row r="16" spans="1:16" ht="19" x14ac:dyDescent="0.25">
      <c r="A16" s="16"/>
      <c r="B16" s="16"/>
      <c r="C16" s="16"/>
      <c r="D16" s="16"/>
      <c r="E16" s="16"/>
      <c r="F16" s="16"/>
      <c r="G16" s="16"/>
      <c r="H16" s="16"/>
      <c r="I16" s="16"/>
      <c r="J16" s="16"/>
      <c r="K16" s="16"/>
      <c r="L16" s="16"/>
      <c r="M16" s="16"/>
      <c r="N16" s="16"/>
      <c r="O16" s="16"/>
      <c r="P16" s="16"/>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
  <sheetViews>
    <sheetView workbookViewId="0">
      <selection activeCell="H23" sqref="H23"/>
    </sheetView>
  </sheetViews>
  <sheetFormatPr baseColWidth="10" defaultColWidth="11" defaultRowHeight="16" x14ac:dyDescent="0.2"/>
  <sheetData>
    <row r="2" spans="1:16" ht="21" x14ac:dyDescent="0.25">
      <c r="A2" s="68" t="s">
        <v>130</v>
      </c>
      <c r="B2" s="68"/>
      <c r="C2" s="68"/>
      <c r="D2" s="68"/>
      <c r="E2" s="68"/>
      <c r="F2" s="100"/>
      <c r="G2" s="100"/>
      <c r="H2" s="100"/>
      <c r="I2" s="100"/>
      <c r="J2" s="100"/>
      <c r="K2" s="100"/>
      <c r="L2" s="100"/>
      <c r="M2" s="100"/>
      <c r="N2" s="100"/>
      <c r="O2" s="100"/>
      <c r="P2" s="100"/>
    </row>
    <row r="3" spans="1:16" x14ac:dyDescent="0.2">
      <c r="A3" s="100"/>
      <c r="B3" s="100"/>
      <c r="C3" s="100"/>
      <c r="D3" s="100"/>
      <c r="E3" s="100"/>
      <c r="F3" s="100"/>
      <c r="G3" s="100"/>
      <c r="H3" s="100"/>
      <c r="I3" s="100"/>
      <c r="J3" s="100"/>
      <c r="K3" s="100"/>
      <c r="L3" s="100"/>
      <c r="M3" s="100"/>
      <c r="N3" s="100"/>
      <c r="O3" s="100"/>
      <c r="P3" s="100"/>
    </row>
    <row r="4" spans="1:16" ht="19" x14ac:dyDescent="0.25">
      <c r="A4" s="17" t="s">
        <v>27</v>
      </c>
      <c r="B4" s="17"/>
      <c r="C4" s="16"/>
      <c r="D4" s="16"/>
      <c r="E4" s="16"/>
      <c r="F4" s="16"/>
      <c r="G4" s="16"/>
      <c r="H4" s="16"/>
      <c r="I4" s="16"/>
      <c r="J4" s="16"/>
      <c r="K4" s="16"/>
      <c r="L4" s="16"/>
      <c r="M4" s="16"/>
      <c r="N4" s="16"/>
      <c r="O4" s="16"/>
      <c r="P4" s="16"/>
    </row>
    <row r="5" spans="1:16" ht="19" x14ac:dyDescent="0.25">
      <c r="A5" s="17" t="s">
        <v>125</v>
      </c>
      <c r="B5" s="17"/>
      <c r="C5" s="17"/>
      <c r="D5" s="17">
        <v>1</v>
      </c>
      <c r="E5" s="17"/>
      <c r="F5" s="17"/>
      <c r="G5" s="17"/>
      <c r="H5" s="17"/>
      <c r="I5" s="17"/>
      <c r="J5" s="17"/>
      <c r="K5" s="17"/>
      <c r="L5" s="17"/>
      <c r="M5" s="17"/>
      <c r="N5" s="17"/>
      <c r="O5" s="17"/>
      <c r="P5" s="17"/>
    </row>
    <row r="6" spans="1:16" ht="19" x14ac:dyDescent="0.25">
      <c r="A6" s="119" t="s">
        <v>117</v>
      </c>
      <c r="B6" s="31">
        <v>1</v>
      </c>
      <c r="C6" s="33" t="s">
        <v>126</v>
      </c>
      <c r="D6" s="31"/>
      <c r="E6" s="16"/>
      <c r="F6" s="16"/>
      <c r="G6" s="16"/>
      <c r="H6" s="16"/>
      <c r="I6" s="16"/>
      <c r="J6" s="16"/>
      <c r="K6" s="16"/>
      <c r="L6" s="16"/>
      <c r="M6" s="16"/>
      <c r="N6" s="16"/>
      <c r="O6" s="16"/>
      <c r="P6" s="16"/>
    </row>
    <row r="7" spans="1:16" ht="19" x14ac:dyDescent="0.25">
      <c r="A7" s="115" t="s">
        <v>119</v>
      </c>
      <c r="B7" s="19">
        <v>3</v>
      </c>
      <c r="C7" s="36" t="s">
        <v>126</v>
      </c>
      <c r="D7" s="19"/>
      <c r="E7" s="16"/>
      <c r="F7" s="17" t="s">
        <v>34</v>
      </c>
      <c r="G7" s="17"/>
      <c r="H7" s="16"/>
      <c r="I7" s="16"/>
      <c r="J7" s="17" t="s">
        <v>29</v>
      </c>
      <c r="K7" s="17"/>
      <c r="L7" s="16"/>
      <c r="M7" s="16"/>
      <c r="N7" s="17" t="s">
        <v>26</v>
      </c>
      <c r="O7" s="16"/>
      <c r="P7" s="16"/>
    </row>
    <row r="8" spans="1:16" ht="19" x14ac:dyDescent="0.25">
      <c r="A8" s="117" t="s">
        <v>121</v>
      </c>
      <c r="B8" s="29">
        <v>6</v>
      </c>
      <c r="C8" s="38" t="s">
        <v>126</v>
      </c>
      <c r="D8" s="29"/>
      <c r="E8" s="16"/>
      <c r="F8" s="17" t="s">
        <v>30</v>
      </c>
      <c r="G8" s="17" t="s">
        <v>126</v>
      </c>
      <c r="H8" s="17">
        <v>3</v>
      </c>
      <c r="I8" s="17"/>
      <c r="J8" s="17" t="s">
        <v>30</v>
      </c>
      <c r="K8" s="17" t="s">
        <v>126</v>
      </c>
      <c r="L8" s="17">
        <v>4</v>
      </c>
      <c r="M8" s="17"/>
      <c r="N8" s="17"/>
      <c r="O8" s="17" t="s">
        <v>126</v>
      </c>
      <c r="P8" s="17">
        <v>5</v>
      </c>
    </row>
    <row r="9" spans="1:16" ht="19" x14ac:dyDescent="0.25">
      <c r="A9" s="16"/>
      <c r="B9" s="16"/>
      <c r="C9" s="16"/>
      <c r="D9" s="16"/>
      <c r="E9" s="16"/>
      <c r="F9" s="19" t="s">
        <v>117</v>
      </c>
      <c r="G9" s="72">
        <v>1.1000000000000001</v>
      </c>
      <c r="H9" s="31"/>
      <c r="I9" s="16"/>
      <c r="J9" s="19" t="s">
        <v>117</v>
      </c>
      <c r="K9" s="72">
        <v>3.3</v>
      </c>
      <c r="L9" s="31"/>
      <c r="M9" s="16"/>
      <c r="N9" s="19" t="s">
        <v>117</v>
      </c>
      <c r="O9" s="72">
        <v>1.3</v>
      </c>
      <c r="P9" s="31"/>
    </row>
    <row r="10" spans="1:16" ht="19" x14ac:dyDescent="0.25">
      <c r="A10" s="16"/>
      <c r="B10" s="16"/>
      <c r="C10" s="16"/>
      <c r="D10" s="16"/>
      <c r="E10" s="16"/>
      <c r="F10" s="29" t="s">
        <v>118</v>
      </c>
      <c r="G10" s="73">
        <v>2.1</v>
      </c>
      <c r="H10" s="19"/>
      <c r="I10" s="16"/>
      <c r="J10" s="29" t="s">
        <v>118</v>
      </c>
      <c r="K10" s="73">
        <v>4.3</v>
      </c>
      <c r="L10" s="19"/>
      <c r="M10" s="16"/>
      <c r="N10" s="29" t="s">
        <v>118</v>
      </c>
      <c r="O10" s="73">
        <v>2.2999999999999998</v>
      </c>
      <c r="P10" s="19"/>
    </row>
    <row r="11" spans="1:16" ht="19" x14ac:dyDescent="0.25">
      <c r="A11" s="16"/>
      <c r="B11" s="16"/>
      <c r="C11" s="16"/>
      <c r="D11" s="16"/>
      <c r="E11" s="16"/>
      <c r="F11" s="29" t="s">
        <v>119</v>
      </c>
      <c r="G11" s="109">
        <v>1.2</v>
      </c>
      <c r="H11" s="29"/>
      <c r="I11" s="16"/>
      <c r="J11" s="29" t="s">
        <v>119</v>
      </c>
      <c r="K11" s="109">
        <v>3.1</v>
      </c>
      <c r="L11" s="29"/>
      <c r="M11" s="16"/>
      <c r="N11" s="29" t="s">
        <v>119</v>
      </c>
      <c r="O11" s="109">
        <v>1.4</v>
      </c>
      <c r="P11" s="29"/>
    </row>
    <row r="12" spans="1:16" ht="19" x14ac:dyDescent="0.25">
      <c r="A12" s="17" t="s">
        <v>127</v>
      </c>
      <c r="B12" s="17"/>
      <c r="C12" s="17"/>
      <c r="D12" s="17">
        <v>2</v>
      </c>
      <c r="E12" s="16"/>
      <c r="F12" s="29" t="s">
        <v>121</v>
      </c>
      <c r="G12" s="109">
        <v>2.2000000000000002</v>
      </c>
      <c r="H12" s="29"/>
      <c r="I12" s="16"/>
      <c r="J12" s="29" t="s">
        <v>121</v>
      </c>
      <c r="K12" s="109">
        <v>3.2</v>
      </c>
      <c r="L12" s="29"/>
      <c r="M12" s="16"/>
      <c r="N12" s="29" t="s">
        <v>121</v>
      </c>
      <c r="O12" s="109">
        <v>2.4</v>
      </c>
      <c r="P12" s="29"/>
    </row>
    <row r="13" spans="1:16" ht="19" x14ac:dyDescent="0.25">
      <c r="A13" s="119" t="s">
        <v>117</v>
      </c>
      <c r="B13" s="31">
        <v>2</v>
      </c>
      <c r="C13" s="33" t="s">
        <v>126</v>
      </c>
      <c r="D13" s="31"/>
      <c r="E13" s="16"/>
      <c r="F13" s="16"/>
      <c r="G13" s="16"/>
      <c r="H13" s="16"/>
      <c r="I13" s="16"/>
      <c r="J13" s="16"/>
      <c r="K13" s="16"/>
      <c r="L13" s="16"/>
      <c r="M13" s="16"/>
      <c r="N13" s="16"/>
      <c r="O13" s="16"/>
      <c r="P13" s="16"/>
    </row>
    <row r="14" spans="1:16" ht="19" x14ac:dyDescent="0.25">
      <c r="A14" s="115" t="s">
        <v>119</v>
      </c>
      <c r="B14" s="19">
        <v>4</v>
      </c>
      <c r="C14" s="36" t="s">
        <v>126</v>
      </c>
      <c r="D14" s="19"/>
      <c r="E14" s="16"/>
      <c r="F14" s="16"/>
      <c r="G14" s="16"/>
      <c r="H14" s="16"/>
      <c r="I14" s="16"/>
      <c r="J14" s="16"/>
      <c r="K14" s="16"/>
      <c r="L14" s="16"/>
      <c r="M14" s="16"/>
      <c r="N14" s="16"/>
      <c r="O14" s="16"/>
      <c r="P14" s="16"/>
    </row>
    <row r="15" spans="1:16" ht="19" x14ac:dyDescent="0.25">
      <c r="A15" s="117" t="s">
        <v>121</v>
      </c>
      <c r="B15" s="29">
        <v>5</v>
      </c>
      <c r="C15" s="38" t="s">
        <v>126</v>
      </c>
      <c r="D15" s="29"/>
      <c r="E15" s="16"/>
      <c r="F15" s="16"/>
      <c r="G15" s="16"/>
      <c r="H15" s="16"/>
      <c r="I15" s="16"/>
      <c r="J15" s="16"/>
      <c r="K15" s="16"/>
      <c r="L15" s="16"/>
      <c r="M15" s="16"/>
      <c r="N15" s="16"/>
      <c r="O15" s="16"/>
      <c r="P15" s="16"/>
    </row>
    <row r="16" spans="1:16" ht="19" x14ac:dyDescent="0.25">
      <c r="A16" s="16"/>
      <c r="B16" s="16"/>
      <c r="C16" s="16"/>
      <c r="D16" s="16"/>
      <c r="E16" s="16"/>
      <c r="F16" s="16"/>
      <c r="G16" s="16"/>
      <c r="H16" s="16"/>
      <c r="I16" s="16"/>
      <c r="J16" s="16"/>
      <c r="K16" s="16"/>
      <c r="L16" s="16"/>
      <c r="M16" s="16"/>
      <c r="N16" s="16"/>
      <c r="O16" s="16"/>
      <c r="P16" s="16"/>
    </row>
    <row r="17" spans="1:16" x14ac:dyDescent="0.2">
      <c r="A17" s="100" t="s">
        <v>131</v>
      </c>
      <c r="B17" s="100"/>
      <c r="C17" s="100"/>
      <c r="D17" s="100"/>
      <c r="E17" s="100"/>
      <c r="F17" s="100"/>
      <c r="G17" s="100"/>
      <c r="H17" s="100"/>
      <c r="I17" s="100"/>
      <c r="J17" s="100"/>
      <c r="K17" s="100"/>
      <c r="L17" s="100"/>
      <c r="M17" s="100"/>
      <c r="N17" s="100"/>
      <c r="O17" s="100"/>
      <c r="P17" s="100"/>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3" sqref="L33"/>
    </sheetView>
  </sheetViews>
  <sheetFormatPr baseColWidth="10" defaultColWidth="11" defaultRowHeight="16" x14ac:dyDescent="0.2"/>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opLeftCell="H11" zoomScalePageLayoutView="70" workbookViewId="0">
      <selection activeCell="V11" sqref="V11"/>
    </sheetView>
  </sheetViews>
  <sheetFormatPr baseColWidth="10" defaultColWidth="11" defaultRowHeight="16" x14ac:dyDescent="0.2"/>
  <cols>
    <col min="1" max="2" width="11" customWidth="1"/>
    <col min="3" max="3" width="22" customWidth="1"/>
    <col min="4" max="5" width="11" customWidth="1"/>
    <col min="6" max="6" width="0" hidden="1" customWidth="1"/>
    <col min="7" max="9" width="11" customWidth="1"/>
    <col min="10" max="10" width="19.33203125" customWidth="1"/>
    <col min="11" max="12" width="11" customWidth="1"/>
    <col min="13" max="13" width="0" hidden="1" customWidth="1"/>
    <col min="14" max="16" width="11" customWidth="1"/>
    <col min="17" max="17" width="17.5" customWidth="1"/>
    <col min="18" max="19" width="11" customWidth="1"/>
    <col min="20" max="20" width="0" hidden="1" customWidth="1"/>
  </cols>
  <sheetData>
    <row r="1" spans="1:22" x14ac:dyDescent="0.2">
      <c r="A1" s="167"/>
      <c r="B1" s="167"/>
      <c r="C1" s="167"/>
      <c r="D1" s="167"/>
      <c r="E1" s="167"/>
      <c r="F1" s="167"/>
      <c r="G1" s="167"/>
      <c r="H1" s="167"/>
      <c r="I1" s="167"/>
      <c r="J1" s="167"/>
      <c r="K1" s="167"/>
      <c r="L1" s="167"/>
      <c r="M1" s="167"/>
      <c r="N1" s="167"/>
      <c r="O1" s="167"/>
      <c r="P1" s="167"/>
      <c r="Q1" s="167"/>
      <c r="R1" s="167"/>
      <c r="S1" s="167"/>
      <c r="T1" s="167"/>
      <c r="U1" s="167"/>
      <c r="V1" s="167"/>
    </row>
    <row r="2" spans="1:22" ht="31" x14ac:dyDescent="0.35">
      <c r="A2" s="224" t="s">
        <v>148</v>
      </c>
      <c r="B2" s="224"/>
      <c r="C2" s="224"/>
      <c r="D2" s="224"/>
      <c r="E2" s="224"/>
      <c r="F2" s="224"/>
      <c r="G2" s="224"/>
      <c r="H2" s="224"/>
      <c r="I2" s="224"/>
      <c r="J2" s="224"/>
      <c r="K2" s="224"/>
      <c r="L2" s="224"/>
      <c r="M2" s="224"/>
      <c r="N2" s="224"/>
      <c r="O2" s="224"/>
      <c r="P2" s="224"/>
      <c r="Q2" s="224"/>
      <c r="R2" s="224"/>
      <c r="S2" s="224"/>
      <c r="T2" s="224"/>
      <c r="U2" s="224"/>
      <c r="V2" s="168"/>
    </row>
    <row r="3" spans="1:22" ht="19" x14ac:dyDescent="0.25">
      <c r="A3" s="221" t="s">
        <v>149</v>
      </c>
      <c r="B3" s="221"/>
      <c r="C3" s="221"/>
      <c r="D3" s="221"/>
      <c r="E3" s="221"/>
      <c r="F3" s="221"/>
      <c r="G3" s="221"/>
      <c r="H3" s="221"/>
      <c r="I3" s="221"/>
      <c r="J3" s="221"/>
      <c r="K3" s="221"/>
      <c r="L3" s="221"/>
      <c r="M3" s="221"/>
      <c r="N3" s="221"/>
      <c r="O3" s="221"/>
      <c r="P3" s="221"/>
      <c r="Q3" s="221"/>
      <c r="R3" s="221"/>
      <c r="S3" s="221"/>
      <c r="T3" s="221"/>
      <c r="U3" s="221"/>
      <c r="V3" s="49"/>
    </row>
    <row r="4" spans="1:22" ht="19" x14ac:dyDescent="0.25">
      <c r="A4" s="221" t="s">
        <v>157</v>
      </c>
      <c r="B4" s="221"/>
      <c r="C4" s="221"/>
      <c r="D4" s="221"/>
      <c r="E4" s="221"/>
      <c r="F4" s="221"/>
      <c r="G4" s="221"/>
      <c r="H4" s="221"/>
      <c r="I4" s="221"/>
      <c r="J4" s="221"/>
      <c r="K4" s="221"/>
      <c r="L4" s="221"/>
      <c r="M4" s="221"/>
      <c r="N4" s="221"/>
      <c r="O4" s="221"/>
      <c r="P4" s="221"/>
      <c r="Q4" s="221"/>
      <c r="R4" s="221"/>
      <c r="S4" s="221"/>
      <c r="T4" s="221"/>
      <c r="U4" s="221"/>
      <c r="V4" s="49"/>
    </row>
    <row r="5" spans="1:22" ht="19" x14ac:dyDescent="0.25">
      <c r="A5" s="221" t="s">
        <v>158</v>
      </c>
      <c r="B5" s="221"/>
      <c r="C5" s="221"/>
      <c r="D5" s="221"/>
      <c r="E5" s="221"/>
      <c r="F5" s="221"/>
      <c r="G5" s="221"/>
      <c r="H5" s="221"/>
      <c r="I5" s="221"/>
      <c r="J5" s="221"/>
      <c r="K5" s="221"/>
      <c r="L5" s="221"/>
      <c r="M5" s="221"/>
      <c r="N5" s="221"/>
      <c r="O5" s="221"/>
      <c r="P5" s="221"/>
      <c r="Q5" s="221"/>
      <c r="R5" s="221"/>
      <c r="S5" s="221"/>
      <c r="T5" s="221"/>
      <c r="U5" s="221"/>
      <c r="V5" s="49"/>
    </row>
    <row r="6" spans="1:22" ht="19" x14ac:dyDescent="0.25">
      <c r="A6" s="221" t="s">
        <v>330</v>
      </c>
      <c r="B6" s="221"/>
      <c r="C6" s="221"/>
      <c r="D6" s="221"/>
      <c r="E6" s="221"/>
      <c r="F6" s="221"/>
      <c r="G6" s="221"/>
      <c r="H6" s="221"/>
      <c r="I6" s="221"/>
      <c r="J6" s="221"/>
      <c r="K6" s="221"/>
      <c r="L6" s="221"/>
      <c r="M6" s="221"/>
      <c r="N6" s="221"/>
      <c r="O6" s="221"/>
      <c r="P6" s="221"/>
      <c r="Q6" s="221"/>
      <c r="R6" s="221"/>
      <c r="S6" s="221"/>
      <c r="T6" s="221"/>
      <c r="U6" s="221"/>
      <c r="V6" s="49"/>
    </row>
    <row r="7" spans="1:22" x14ac:dyDescent="0.2">
      <c r="A7" s="223" t="s">
        <v>112</v>
      </c>
      <c r="B7" s="223"/>
      <c r="C7" s="223"/>
      <c r="D7" s="223"/>
      <c r="E7" s="223"/>
      <c r="F7" s="223"/>
      <c r="G7" s="223"/>
      <c r="H7" s="223"/>
      <c r="I7" s="223"/>
      <c r="J7" s="223"/>
      <c r="K7" s="223"/>
      <c r="L7" s="223"/>
      <c r="M7" s="223"/>
      <c r="N7" s="223"/>
      <c r="O7" s="223"/>
      <c r="P7" s="223"/>
      <c r="Q7" s="223"/>
      <c r="R7" s="223"/>
      <c r="S7" s="223"/>
      <c r="T7" s="223"/>
      <c r="U7" s="223"/>
      <c r="V7" s="223"/>
    </row>
    <row r="8" spans="1:22" ht="19" x14ac:dyDescent="0.25">
      <c r="A8" s="225" t="s">
        <v>332</v>
      </c>
      <c r="B8" s="225"/>
      <c r="C8" s="225"/>
      <c r="D8" s="225"/>
      <c r="E8" s="225"/>
      <c r="F8" s="225"/>
      <c r="G8" s="225"/>
      <c r="H8" s="225"/>
      <c r="I8" s="225"/>
      <c r="J8" s="225"/>
      <c r="K8" s="225"/>
      <c r="L8" s="225"/>
      <c r="M8" s="225"/>
      <c r="N8" s="225"/>
      <c r="O8" s="225"/>
      <c r="P8" s="225"/>
      <c r="Q8" s="225"/>
      <c r="R8" s="225"/>
      <c r="S8" s="225"/>
      <c r="T8" s="225"/>
      <c r="U8" s="225"/>
      <c r="V8" s="49"/>
    </row>
    <row r="9" spans="1:22" ht="19" x14ac:dyDescent="0.25">
      <c r="A9" s="219" t="s">
        <v>161</v>
      </c>
      <c r="B9" s="219"/>
      <c r="C9" s="219"/>
      <c r="D9" s="219"/>
      <c r="E9" s="219"/>
      <c r="F9" s="219"/>
      <c r="G9" s="219"/>
      <c r="H9" s="219"/>
      <c r="I9" s="219"/>
      <c r="J9" s="219"/>
      <c r="K9" s="219"/>
      <c r="L9" s="219"/>
      <c r="M9" s="219"/>
      <c r="N9" s="219"/>
      <c r="O9" s="219"/>
      <c r="P9" s="219"/>
      <c r="Q9" s="219"/>
      <c r="R9" s="219"/>
      <c r="S9" s="219"/>
      <c r="T9" s="219"/>
      <c r="U9" s="219"/>
    </row>
    <row r="11" spans="1:22" x14ac:dyDescent="0.2">
      <c r="B11" t="s">
        <v>334</v>
      </c>
      <c r="I11" t="s">
        <v>334</v>
      </c>
      <c r="P11" t="s">
        <v>334</v>
      </c>
    </row>
    <row r="12" spans="1:22" x14ac:dyDescent="0.2">
      <c r="B12" s="8" t="s">
        <v>22</v>
      </c>
      <c r="C12" s="44" t="s">
        <v>154</v>
      </c>
      <c r="G12" s="8" t="s">
        <v>50</v>
      </c>
      <c r="H12" s="8"/>
      <c r="I12" s="8" t="s">
        <v>23</v>
      </c>
      <c r="J12" s="44" t="s">
        <v>155</v>
      </c>
      <c r="N12" s="8" t="s">
        <v>50</v>
      </c>
      <c r="P12" s="9" t="s">
        <v>25</v>
      </c>
      <c r="Q12" s="44" t="s">
        <v>156</v>
      </c>
      <c r="U12" s="8" t="s">
        <v>50</v>
      </c>
    </row>
    <row r="13" spans="1:22" x14ac:dyDescent="0.2">
      <c r="B13" s="8">
        <v>1</v>
      </c>
      <c r="C13" s="1" t="s">
        <v>14</v>
      </c>
      <c r="D13" s="1" t="s">
        <v>42</v>
      </c>
      <c r="E13" s="1" t="s">
        <v>2</v>
      </c>
      <c r="G13" s="50" t="s">
        <v>17</v>
      </c>
      <c r="H13" s="50"/>
      <c r="I13" s="8">
        <v>1</v>
      </c>
      <c r="J13" s="2" t="s">
        <v>15</v>
      </c>
      <c r="K13" s="2" t="s">
        <v>16</v>
      </c>
      <c r="L13" s="2" t="s">
        <v>2</v>
      </c>
      <c r="M13">
        <v>730</v>
      </c>
      <c r="N13" s="3" t="s">
        <v>17</v>
      </c>
      <c r="P13" s="8">
        <v>1</v>
      </c>
      <c r="Q13" s="6" t="s">
        <v>20</v>
      </c>
      <c r="R13" s="6" t="s">
        <v>24</v>
      </c>
      <c r="S13" s="6" t="s">
        <v>2</v>
      </c>
      <c r="U13" s="3" t="s">
        <v>339</v>
      </c>
    </row>
    <row r="14" spans="1:22" x14ac:dyDescent="0.2">
      <c r="B14" s="8">
        <v>2</v>
      </c>
      <c r="C14" s="1" t="s">
        <v>14</v>
      </c>
      <c r="D14" s="1" t="s">
        <v>42</v>
      </c>
      <c r="E14" s="1" t="s">
        <v>3</v>
      </c>
      <c r="G14" s="50" t="s">
        <v>17</v>
      </c>
      <c r="H14" s="50"/>
      <c r="I14" s="8">
        <v>2</v>
      </c>
      <c r="J14" s="2" t="s">
        <v>15</v>
      </c>
      <c r="K14" s="2" t="s">
        <v>16</v>
      </c>
      <c r="L14" s="2" t="s">
        <v>3</v>
      </c>
      <c r="N14" s="3" t="s">
        <v>17</v>
      </c>
      <c r="P14" s="8">
        <v>2</v>
      </c>
      <c r="Q14" s="6" t="s">
        <v>20</v>
      </c>
      <c r="R14" s="6" t="s">
        <v>24</v>
      </c>
      <c r="S14" s="6" t="s">
        <v>3</v>
      </c>
      <c r="U14" s="3" t="s">
        <v>339</v>
      </c>
      <c r="V14" s="6" t="s">
        <v>126</v>
      </c>
    </row>
    <row r="15" spans="1:22" x14ac:dyDescent="0.2">
      <c r="B15" s="8">
        <v>3</v>
      </c>
      <c r="C15" s="1" t="s">
        <v>14</v>
      </c>
      <c r="D15" s="1" t="s">
        <v>42</v>
      </c>
      <c r="E15" s="1" t="s">
        <v>4</v>
      </c>
      <c r="F15">
        <v>12</v>
      </c>
      <c r="G15" s="50" t="s">
        <v>17</v>
      </c>
      <c r="H15" s="50"/>
      <c r="I15" s="8">
        <v>3</v>
      </c>
      <c r="J15" s="2" t="s">
        <v>15</v>
      </c>
      <c r="K15" s="2" t="s">
        <v>16</v>
      </c>
      <c r="L15" s="2" t="s">
        <v>4</v>
      </c>
      <c r="N15" s="3" t="s">
        <v>17</v>
      </c>
      <c r="P15" s="8">
        <v>3</v>
      </c>
      <c r="Q15" s="5" t="s">
        <v>19</v>
      </c>
      <c r="R15" s="5" t="s">
        <v>24</v>
      </c>
      <c r="S15" s="5" t="s">
        <v>2</v>
      </c>
      <c r="U15" s="3" t="s">
        <v>339</v>
      </c>
    </row>
    <row r="16" spans="1:22" x14ac:dyDescent="0.2">
      <c r="B16" s="195">
        <v>4</v>
      </c>
      <c r="C16" s="1" t="s">
        <v>14</v>
      </c>
      <c r="D16" s="1" t="s">
        <v>42</v>
      </c>
      <c r="E16" s="1" t="s">
        <v>5</v>
      </c>
      <c r="G16" s="50" t="s">
        <v>17</v>
      </c>
      <c r="H16" s="50"/>
      <c r="I16" s="8">
        <v>4</v>
      </c>
      <c r="J16" s="2" t="s">
        <v>15</v>
      </c>
      <c r="K16" s="2" t="s">
        <v>16</v>
      </c>
      <c r="L16" s="2" t="s">
        <v>5</v>
      </c>
      <c r="M16">
        <v>830</v>
      </c>
      <c r="N16" s="3" t="s">
        <v>17</v>
      </c>
      <c r="P16" s="195">
        <v>4</v>
      </c>
      <c r="Q16" s="5" t="s">
        <v>19</v>
      </c>
      <c r="R16" s="5" t="s">
        <v>24</v>
      </c>
      <c r="S16" s="5" t="s">
        <v>3</v>
      </c>
      <c r="T16">
        <v>1030</v>
      </c>
      <c r="U16" s="3" t="s">
        <v>339</v>
      </c>
    </row>
    <row r="17" spans="1:21" x14ac:dyDescent="0.2">
      <c r="B17" s="195">
        <v>5</v>
      </c>
      <c r="C17" s="5" t="s">
        <v>19</v>
      </c>
      <c r="D17" s="5" t="s">
        <v>137</v>
      </c>
      <c r="E17" s="5" t="s">
        <v>2</v>
      </c>
      <c r="G17" s="50" t="s">
        <v>17</v>
      </c>
      <c r="H17" s="50"/>
      <c r="I17" s="195">
        <v>5</v>
      </c>
      <c r="J17" s="2" t="s">
        <v>15</v>
      </c>
      <c r="K17" s="2" t="s">
        <v>16</v>
      </c>
      <c r="L17" s="2" t="s">
        <v>6</v>
      </c>
      <c r="N17" s="3" t="s">
        <v>17</v>
      </c>
      <c r="P17" s="195">
        <v>5</v>
      </c>
      <c r="Q17" s="2" t="s">
        <v>15</v>
      </c>
      <c r="R17" s="2" t="s">
        <v>24</v>
      </c>
      <c r="S17" s="2" t="s">
        <v>2</v>
      </c>
      <c r="T17">
        <v>930</v>
      </c>
      <c r="U17" s="3" t="s">
        <v>339</v>
      </c>
    </row>
    <row r="18" spans="1:21" x14ac:dyDescent="0.2">
      <c r="B18" s="195">
        <v>6</v>
      </c>
      <c r="C18" s="5" t="s">
        <v>19</v>
      </c>
      <c r="D18" s="5" t="s">
        <v>21</v>
      </c>
      <c r="E18" s="5" t="s">
        <v>3</v>
      </c>
      <c r="G18" s="50" t="s">
        <v>17</v>
      </c>
      <c r="H18" s="50"/>
      <c r="I18" s="195">
        <v>6</v>
      </c>
      <c r="J18" s="2" t="s">
        <v>15</v>
      </c>
      <c r="K18" s="2" t="s">
        <v>16</v>
      </c>
      <c r="L18" s="2" t="s">
        <v>7</v>
      </c>
      <c r="N18" s="3" t="s">
        <v>17</v>
      </c>
      <c r="P18" s="195">
        <v>6</v>
      </c>
      <c r="Q18" s="2" t="s">
        <v>15</v>
      </c>
      <c r="R18" s="2" t="s">
        <v>24</v>
      </c>
      <c r="S18" s="2" t="s">
        <v>3</v>
      </c>
      <c r="U18" s="3" t="s">
        <v>339</v>
      </c>
    </row>
    <row r="19" spans="1:21" x14ac:dyDescent="0.2">
      <c r="B19" s="195">
        <v>7</v>
      </c>
      <c r="C19" s="5" t="s">
        <v>19</v>
      </c>
      <c r="D19" s="5" t="s">
        <v>21</v>
      </c>
      <c r="E19" s="5" t="s">
        <v>4</v>
      </c>
      <c r="G19" s="50" t="s">
        <v>17</v>
      </c>
      <c r="H19" s="50"/>
      <c r="I19" s="195">
        <v>7</v>
      </c>
      <c r="J19" s="2" t="s">
        <v>15</v>
      </c>
      <c r="K19" s="2" t="s">
        <v>16</v>
      </c>
      <c r="L19" s="2" t="s">
        <v>8</v>
      </c>
      <c r="M19">
        <v>930</v>
      </c>
      <c r="N19" s="3" t="s">
        <v>17</v>
      </c>
      <c r="P19" s="195">
        <v>7</v>
      </c>
      <c r="Q19" s="1" t="s">
        <v>14</v>
      </c>
      <c r="R19" s="1" t="s">
        <v>24</v>
      </c>
      <c r="S19" s="1" t="s">
        <v>2</v>
      </c>
      <c r="U19" s="3" t="s">
        <v>339</v>
      </c>
    </row>
    <row r="20" spans="1:21" x14ac:dyDescent="0.2">
      <c r="B20" s="195">
        <v>8</v>
      </c>
      <c r="C20" s="6" t="s">
        <v>20</v>
      </c>
      <c r="D20" s="6" t="s">
        <v>21</v>
      </c>
      <c r="E20" s="6" t="s">
        <v>2</v>
      </c>
      <c r="G20" s="50" t="s">
        <v>17</v>
      </c>
      <c r="H20" s="50"/>
      <c r="I20" s="195">
        <v>8</v>
      </c>
      <c r="J20" s="2" t="s">
        <v>15</v>
      </c>
      <c r="K20" s="2" t="s">
        <v>16</v>
      </c>
      <c r="L20" s="2" t="s">
        <v>9</v>
      </c>
      <c r="N20" s="3" t="s">
        <v>17</v>
      </c>
      <c r="P20" s="195">
        <v>8</v>
      </c>
      <c r="Q20" s="1" t="s">
        <v>14</v>
      </c>
      <c r="R20" s="1" t="s">
        <v>24</v>
      </c>
      <c r="S20" s="1" t="s">
        <v>3</v>
      </c>
      <c r="U20" s="3" t="s">
        <v>339</v>
      </c>
    </row>
    <row r="21" spans="1:21" x14ac:dyDescent="0.2">
      <c r="A21" s="3"/>
      <c r="B21" s="195">
        <v>9</v>
      </c>
      <c r="C21" s="6" t="s">
        <v>20</v>
      </c>
      <c r="D21" s="6" t="s">
        <v>21</v>
      </c>
      <c r="E21" s="6" t="s">
        <v>3</v>
      </c>
      <c r="G21" s="50" t="s">
        <v>17</v>
      </c>
      <c r="H21" s="50"/>
      <c r="I21" s="195">
        <v>9</v>
      </c>
      <c r="J21" s="1" t="s">
        <v>14</v>
      </c>
      <c r="K21" s="1" t="s">
        <v>331</v>
      </c>
      <c r="L21" s="1" t="s">
        <v>2</v>
      </c>
      <c r="N21" s="50" t="s">
        <v>17</v>
      </c>
      <c r="P21" s="195">
        <v>9</v>
      </c>
      <c r="Q21" s="6" t="s">
        <v>20</v>
      </c>
      <c r="R21" s="6" t="s">
        <v>26</v>
      </c>
      <c r="S21" s="6" t="s">
        <v>2</v>
      </c>
      <c r="T21">
        <v>1130</v>
      </c>
      <c r="U21" s="3" t="s">
        <v>339</v>
      </c>
    </row>
    <row r="22" spans="1:21" x14ac:dyDescent="0.2">
      <c r="B22" s="195">
        <v>10</v>
      </c>
      <c r="C22" s="6" t="s">
        <v>20</v>
      </c>
      <c r="D22" s="6" t="s">
        <v>21</v>
      </c>
      <c r="E22" s="6" t="s">
        <v>4</v>
      </c>
      <c r="F22">
        <v>2</v>
      </c>
      <c r="G22" s="50" t="s">
        <v>17</v>
      </c>
      <c r="H22" s="50"/>
      <c r="I22" s="195">
        <v>10</v>
      </c>
      <c r="J22" s="1" t="s">
        <v>14</v>
      </c>
      <c r="K22" s="1" t="s">
        <v>331</v>
      </c>
      <c r="L22" s="1" t="s">
        <v>3</v>
      </c>
      <c r="N22" s="50" t="s">
        <v>17</v>
      </c>
      <c r="P22" s="195">
        <v>10</v>
      </c>
      <c r="Q22" s="2" t="s">
        <v>15</v>
      </c>
      <c r="R22" s="2" t="s">
        <v>26</v>
      </c>
      <c r="S22" s="2" t="s">
        <v>2</v>
      </c>
      <c r="U22" s="3" t="s">
        <v>339</v>
      </c>
    </row>
    <row r="23" spans="1:21" x14ac:dyDescent="0.2">
      <c r="B23" s="195">
        <v>11</v>
      </c>
      <c r="C23" s="1" t="s">
        <v>14</v>
      </c>
      <c r="D23" s="1" t="s">
        <v>16</v>
      </c>
      <c r="E23" s="1" t="s">
        <v>2</v>
      </c>
      <c r="F23">
        <v>730</v>
      </c>
      <c r="G23" s="50" t="s">
        <v>101</v>
      </c>
      <c r="H23" s="50"/>
      <c r="I23" s="195">
        <v>11</v>
      </c>
      <c r="J23" s="1" t="s">
        <v>14</v>
      </c>
      <c r="K23" s="1" t="s">
        <v>331</v>
      </c>
      <c r="L23" s="1" t="s">
        <v>4</v>
      </c>
      <c r="M23">
        <v>1230</v>
      </c>
      <c r="N23" s="50" t="s">
        <v>17</v>
      </c>
      <c r="P23" s="195">
        <v>11</v>
      </c>
      <c r="Q23" s="5" t="s">
        <v>19</v>
      </c>
      <c r="R23" s="5" t="s">
        <v>26</v>
      </c>
      <c r="S23" s="5" t="s">
        <v>2</v>
      </c>
      <c r="U23" s="3" t="s">
        <v>339</v>
      </c>
    </row>
    <row r="24" spans="1:21" x14ac:dyDescent="0.2">
      <c r="B24" s="195">
        <v>12</v>
      </c>
      <c r="C24" s="1" t="s">
        <v>14</v>
      </c>
      <c r="D24" s="4" t="s">
        <v>16</v>
      </c>
      <c r="E24" s="1" t="s">
        <v>3</v>
      </c>
      <c r="G24" s="50" t="s">
        <v>101</v>
      </c>
      <c r="H24" s="50"/>
      <c r="I24" s="195">
        <v>12</v>
      </c>
      <c r="J24" s="1" t="s">
        <v>14</v>
      </c>
      <c r="K24" s="1" t="s">
        <v>331</v>
      </c>
      <c r="L24" s="1" t="s">
        <v>5</v>
      </c>
      <c r="N24" s="50" t="s">
        <v>17</v>
      </c>
      <c r="P24" s="195">
        <v>12</v>
      </c>
      <c r="Q24" s="1" t="s">
        <v>14</v>
      </c>
      <c r="R24" s="1" t="s">
        <v>26</v>
      </c>
      <c r="S24" s="1" t="s">
        <v>2</v>
      </c>
      <c r="U24" s="3" t="s">
        <v>339</v>
      </c>
    </row>
    <row r="25" spans="1:21" x14ac:dyDescent="0.2">
      <c r="A25" s="3"/>
      <c r="B25" s="195">
        <v>13</v>
      </c>
      <c r="C25" s="1" t="s">
        <v>14</v>
      </c>
      <c r="D25" s="4" t="s">
        <v>16</v>
      </c>
      <c r="E25" s="1" t="s">
        <v>4</v>
      </c>
      <c r="G25" s="50" t="s">
        <v>101</v>
      </c>
      <c r="H25" s="50"/>
      <c r="I25" s="195">
        <v>13</v>
      </c>
      <c r="J25" s="5" t="s">
        <v>19</v>
      </c>
      <c r="K25" s="5" t="s">
        <v>16</v>
      </c>
      <c r="L25" s="5" t="s">
        <v>2</v>
      </c>
      <c r="N25" s="3" t="s">
        <v>17</v>
      </c>
      <c r="P25" s="195"/>
    </row>
    <row r="26" spans="1:21" x14ac:dyDescent="0.2">
      <c r="B26" s="195">
        <v>14</v>
      </c>
      <c r="C26" s="1" t="s">
        <v>14</v>
      </c>
      <c r="D26" s="4" t="s">
        <v>16</v>
      </c>
      <c r="E26" s="1" t="s">
        <v>5</v>
      </c>
      <c r="F26">
        <v>830</v>
      </c>
      <c r="G26" s="50" t="s">
        <v>101</v>
      </c>
      <c r="H26" s="50"/>
      <c r="I26" s="195">
        <v>14</v>
      </c>
      <c r="J26" s="5" t="s">
        <v>19</v>
      </c>
      <c r="K26" s="5" t="s">
        <v>16</v>
      </c>
      <c r="L26" s="5" t="s">
        <v>3</v>
      </c>
      <c r="M26">
        <v>1030</v>
      </c>
      <c r="N26" s="3" t="s">
        <v>17</v>
      </c>
      <c r="P26" s="195"/>
    </row>
    <row r="27" spans="1:21" x14ac:dyDescent="0.2">
      <c r="B27" s="195">
        <v>15</v>
      </c>
      <c r="C27" s="1" t="s">
        <v>14</v>
      </c>
      <c r="D27" s="4" t="s">
        <v>16</v>
      </c>
      <c r="E27" s="1" t="s">
        <v>6</v>
      </c>
      <c r="G27" s="50" t="s">
        <v>101</v>
      </c>
      <c r="H27" s="50"/>
      <c r="I27" s="195">
        <v>15</v>
      </c>
      <c r="J27" s="5" t="s">
        <v>19</v>
      </c>
      <c r="K27" s="5" t="s">
        <v>16</v>
      </c>
      <c r="L27" s="5" t="s">
        <v>4</v>
      </c>
      <c r="N27" s="3" t="s">
        <v>17</v>
      </c>
      <c r="P27" s="195"/>
      <c r="Q27" t="s">
        <v>135</v>
      </c>
      <c r="U27" s="49"/>
    </row>
    <row r="28" spans="1:21" x14ac:dyDescent="0.2">
      <c r="B28" s="195">
        <v>16</v>
      </c>
      <c r="C28" s="1" t="s">
        <v>14</v>
      </c>
      <c r="D28" s="4" t="s">
        <v>16</v>
      </c>
      <c r="E28" s="1" t="s">
        <v>7</v>
      </c>
      <c r="G28" s="50" t="s">
        <v>101</v>
      </c>
      <c r="H28" s="50"/>
      <c r="I28" s="195">
        <v>16</v>
      </c>
      <c r="J28" s="5" t="s">
        <v>19</v>
      </c>
      <c r="K28" s="5" t="s">
        <v>16</v>
      </c>
      <c r="L28" s="5" t="s">
        <v>5</v>
      </c>
      <c r="M28">
        <v>1031</v>
      </c>
      <c r="N28" s="3" t="s">
        <v>17</v>
      </c>
      <c r="P28" s="195"/>
      <c r="Q28" s="141" t="s">
        <v>140</v>
      </c>
      <c r="S28" s="140"/>
      <c r="U28" s="49"/>
    </row>
    <row r="29" spans="1:21" x14ac:dyDescent="0.2">
      <c r="A29" s="3"/>
      <c r="B29" s="195">
        <v>17</v>
      </c>
      <c r="C29" s="1" t="s">
        <v>14</v>
      </c>
      <c r="D29" s="4" t="s">
        <v>16</v>
      </c>
      <c r="E29" s="1" t="s">
        <v>8</v>
      </c>
      <c r="F29">
        <v>930</v>
      </c>
      <c r="G29" s="50" t="s">
        <v>101</v>
      </c>
      <c r="H29" s="50"/>
      <c r="I29" s="195">
        <v>17</v>
      </c>
      <c r="J29" s="2" t="s">
        <v>15</v>
      </c>
      <c r="K29" s="2" t="s">
        <v>331</v>
      </c>
      <c r="L29" s="2" t="s">
        <v>2</v>
      </c>
      <c r="N29" s="3" t="s">
        <v>17</v>
      </c>
      <c r="P29" s="195"/>
    </row>
    <row r="30" spans="1:21" x14ac:dyDescent="0.2">
      <c r="B30" s="195">
        <v>18</v>
      </c>
      <c r="C30" s="1" t="s">
        <v>14</v>
      </c>
      <c r="D30" s="4" t="s">
        <v>16</v>
      </c>
      <c r="E30" s="1" t="s">
        <v>9</v>
      </c>
      <c r="G30" s="50" t="s">
        <v>17</v>
      </c>
      <c r="H30" s="50"/>
      <c r="I30" s="195">
        <v>18</v>
      </c>
      <c r="J30" s="2" t="s">
        <v>15</v>
      </c>
      <c r="K30" s="2" t="s">
        <v>331</v>
      </c>
      <c r="L30" s="2" t="s">
        <v>3</v>
      </c>
      <c r="M30">
        <v>1230</v>
      </c>
      <c r="N30" s="3" t="s">
        <v>17</v>
      </c>
      <c r="P30" s="195"/>
    </row>
    <row r="31" spans="1:21" x14ac:dyDescent="0.2">
      <c r="B31" s="195">
        <v>19</v>
      </c>
      <c r="C31" s="2" t="s">
        <v>15</v>
      </c>
      <c r="D31" s="2" t="s">
        <v>42</v>
      </c>
      <c r="E31" s="2" t="s">
        <v>2</v>
      </c>
      <c r="G31" s="50" t="s">
        <v>17</v>
      </c>
      <c r="H31" s="50"/>
      <c r="I31" s="195">
        <v>19</v>
      </c>
      <c r="J31" s="2" t="s">
        <v>15</v>
      </c>
      <c r="K31" s="2" t="s">
        <v>331</v>
      </c>
      <c r="L31" s="2" t="s">
        <v>4</v>
      </c>
      <c r="N31" s="3" t="s">
        <v>17</v>
      </c>
      <c r="P31" s="195"/>
    </row>
    <row r="32" spans="1:21" x14ac:dyDescent="0.2">
      <c r="B32" s="195">
        <v>20</v>
      </c>
      <c r="C32" s="2" t="s">
        <v>15</v>
      </c>
      <c r="D32" s="2" t="s">
        <v>42</v>
      </c>
      <c r="E32" s="2" t="s">
        <v>3</v>
      </c>
      <c r="G32" s="50" t="s">
        <v>17</v>
      </c>
      <c r="H32" s="50"/>
      <c r="I32" s="195">
        <v>20</v>
      </c>
      <c r="J32" s="2" t="s">
        <v>15</v>
      </c>
      <c r="K32" s="2" t="s">
        <v>331</v>
      </c>
      <c r="L32" s="2" t="s">
        <v>5</v>
      </c>
      <c r="N32" s="3" t="s">
        <v>17</v>
      </c>
      <c r="P32" s="195"/>
    </row>
    <row r="33" spans="2:16" x14ac:dyDescent="0.2">
      <c r="B33" s="195">
        <v>21</v>
      </c>
      <c r="C33" s="2" t="s">
        <v>15</v>
      </c>
      <c r="D33" s="2" t="s">
        <v>42</v>
      </c>
      <c r="E33" s="2" t="s">
        <v>4</v>
      </c>
      <c r="F33">
        <v>3</v>
      </c>
      <c r="G33" s="50" t="s">
        <v>17</v>
      </c>
      <c r="H33" s="50"/>
      <c r="I33" s="195"/>
      <c r="P33" s="195"/>
    </row>
    <row r="34" spans="2:16" x14ac:dyDescent="0.2">
      <c r="B34" s="195">
        <v>22</v>
      </c>
      <c r="C34" s="2" t="s">
        <v>15</v>
      </c>
      <c r="D34" s="2" t="s">
        <v>42</v>
      </c>
      <c r="E34" s="2" t="s">
        <v>5</v>
      </c>
      <c r="G34" s="50" t="s">
        <v>101</v>
      </c>
      <c r="H34" s="50"/>
      <c r="I34" s="195"/>
      <c r="J34" t="s">
        <v>135</v>
      </c>
      <c r="P34" s="195"/>
    </row>
    <row r="35" spans="2:16" x14ac:dyDescent="0.2">
      <c r="B35" s="195">
        <v>23</v>
      </c>
      <c r="C35" s="6" t="s">
        <v>20</v>
      </c>
      <c r="D35" s="6" t="s">
        <v>16</v>
      </c>
      <c r="E35" s="6" t="s">
        <v>2</v>
      </c>
      <c r="F35">
        <v>1030</v>
      </c>
      <c r="G35" s="50" t="s">
        <v>17</v>
      </c>
      <c r="H35" s="50"/>
      <c r="I35" s="195"/>
      <c r="J35" s="141" t="s">
        <v>140</v>
      </c>
      <c r="L35" s="140"/>
      <c r="P35" s="195"/>
    </row>
    <row r="36" spans="2:16" x14ac:dyDescent="0.2">
      <c r="B36" s="195">
        <v>24</v>
      </c>
      <c r="C36" s="6" t="s">
        <v>20</v>
      </c>
      <c r="D36" s="6" t="s">
        <v>16</v>
      </c>
      <c r="E36" s="6" t="s">
        <v>3</v>
      </c>
      <c r="G36" s="50" t="s">
        <v>17</v>
      </c>
      <c r="H36" s="50"/>
      <c r="I36" s="195"/>
      <c r="P36" s="195"/>
    </row>
    <row r="37" spans="2:16" x14ac:dyDescent="0.2">
      <c r="B37" s="195">
        <v>25</v>
      </c>
      <c r="C37" s="6" t="s">
        <v>20</v>
      </c>
      <c r="D37" s="6" t="s">
        <v>16</v>
      </c>
      <c r="E37" s="6" t="s">
        <v>4</v>
      </c>
      <c r="G37" s="50" t="s">
        <v>17</v>
      </c>
      <c r="H37" s="50"/>
      <c r="I37" s="195"/>
    </row>
    <row r="38" spans="2:16" x14ac:dyDescent="0.2">
      <c r="B38" s="195">
        <v>26</v>
      </c>
      <c r="C38" s="6" t="s">
        <v>20</v>
      </c>
      <c r="D38" s="6" t="s">
        <v>16</v>
      </c>
      <c r="E38" s="6" t="s">
        <v>5</v>
      </c>
      <c r="F38">
        <v>1130</v>
      </c>
      <c r="G38" s="50" t="s">
        <v>17</v>
      </c>
      <c r="H38" s="50"/>
      <c r="I38" s="195"/>
    </row>
    <row r="39" spans="2:16" x14ac:dyDescent="0.2">
      <c r="I39" s="195"/>
    </row>
    <row r="40" spans="2:16" x14ac:dyDescent="0.2">
      <c r="I40" s="195"/>
    </row>
    <row r="41" spans="2:16" x14ac:dyDescent="0.2">
      <c r="C41" t="s">
        <v>135</v>
      </c>
      <c r="I41" s="8"/>
    </row>
    <row r="42" spans="2:16" x14ac:dyDescent="0.2">
      <c r="C42" s="141" t="s">
        <v>140</v>
      </c>
      <c r="E42" s="140"/>
      <c r="I42" s="8"/>
    </row>
  </sheetData>
  <mergeCells count="8">
    <mergeCell ref="A4:U4"/>
    <mergeCell ref="A3:U3"/>
    <mergeCell ref="A2:U2"/>
    <mergeCell ref="A9:U9"/>
    <mergeCell ref="A8:U8"/>
    <mergeCell ref="A7:V7"/>
    <mergeCell ref="A6:U6"/>
    <mergeCell ref="A5:U5"/>
  </mergeCell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A38"/>
  <sheetViews>
    <sheetView zoomScale="60" zoomScaleNormal="60" zoomScalePageLayoutView="60" workbookViewId="0">
      <selection activeCell="G6" sqref="G6"/>
    </sheetView>
  </sheetViews>
  <sheetFormatPr baseColWidth="10" defaultColWidth="11" defaultRowHeight="16" x14ac:dyDescent="0.2"/>
  <cols>
    <col min="1" max="1" width="30" bestFit="1" customWidth="1"/>
    <col min="10" max="10" width="2.6640625" customWidth="1"/>
  </cols>
  <sheetData>
    <row r="2" spans="1:27" ht="39" x14ac:dyDescent="0.45">
      <c r="A2" s="63" t="s">
        <v>100</v>
      </c>
      <c r="K2" s="65" t="s">
        <v>232</v>
      </c>
      <c r="L2" s="66"/>
      <c r="M2" s="66"/>
      <c r="N2" s="66"/>
      <c r="O2" s="66"/>
      <c r="P2" s="66"/>
    </row>
    <row r="3" spans="1:27" ht="39" x14ac:dyDescent="0.45">
      <c r="A3" s="59"/>
      <c r="K3" s="182" t="s">
        <v>233</v>
      </c>
      <c r="L3" s="66"/>
      <c r="M3" s="66"/>
      <c r="N3" s="66"/>
      <c r="O3" s="66"/>
      <c r="P3" s="66"/>
    </row>
    <row r="4" spans="1:27" ht="39" x14ac:dyDescent="0.45">
      <c r="A4" s="59" t="s">
        <v>97</v>
      </c>
      <c r="B4" s="165" t="s">
        <v>238</v>
      </c>
      <c r="C4" s="64"/>
      <c r="D4" s="64"/>
      <c r="E4" s="166"/>
      <c r="F4" s="45"/>
      <c r="K4" s="182" t="s">
        <v>234</v>
      </c>
      <c r="L4" s="66"/>
      <c r="M4" s="66"/>
      <c r="N4" s="66"/>
      <c r="O4" s="66"/>
      <c r="P4" s="66"/>
    </row>
    <row r="5" spans="1:27" ht="39" x14ac:dyDescent="0.45">
      <c r="A5" s="59" t="s">
        <v>98</v>
      </c>
      <c r="B5" s="165" t="s">
        <v>237</v>
      </c>
      <c r="C5" s="64"/>
      <c r="D5" s="64"/>
      <c r="E5" s="166"/>
      <c r="F5" s="45"/>
      <c r="K5" s="182" t="s">
        <v>235</v>
      </c>
      <c r="L5" s="66"/>
      <c r="M5" s="66"/>
      <c r="N5" s="66"/>
      <c r="O5" s="66"/>
      <c r="P5" s="66"/>
    </row>
    <row r="6" spans="1:27" ht="40" thickBot="1" x14ac:dyDescent="0.5">
      <c r="A6" s="226"/>
      <c r="B6" s="226"/>
      <c r="C6" s="226"/>
      <c r="E6" s="61"/>
      <c r="F6" s="61"/>
      <c r="K6" s="182" t="s">
        <v>236</v>
      </c>
      <c r="L6" s="66"/>
      <c r="M6" s="66"/>
      <c r="N6" s="66"/>
      <c r="O6" s="66"/>
      <c r="P6" s="66"/>
    </row>
    <row r="7" spans="1:27" ht="39" x14ac:dyDescent="0.45">
      <c r="A7" s="51" t="s">
        <v>89</v>
      </c>
      <c r="B7" s="52" t="s">
        <v>90</v>
      </c>
      <c r="C7" s="52" t="s">
        <v>91</v>
      </c>
      <c r="D7" s="52" t="s">
        <v>92</v>
      </c>
      <c r="E7" s="77" t="s">
        <v>93</v>
      </c>
      <c r="F7" s="57"/>
      <c r="K7" s="67"/>
      <c r="L7" s="66"/>
      <c r="M7" s="66"/>
      <c r="N7" s="66"/>
      <c r="O7" s="66"/>
      <c r="P7" s="66"/>
    </row>
    <row r="8" spans="1:27" ht="39" x14ac:dyDescent="0.45">
      <c r="A8" s="53" t="s">
        <v>94</v>
      </c>
      <c r="B8" s="54">
        <v>7</v>
      </c>
      <c r="C8" s="54">
        <v>7</v>
      </c>
      <c r="D8" s="54">
        <v>5</v>
      </c>
      <c r="E8" s="54">
        <v>4</v>
      </c>
      <c r="F8" s="58"/>
      <c r="K8" s="66"/>
      <c r="L8" s="66"/>
      <c r="M8" s="66"/>
      <c r="N8" s="66"/>
      <c r="O8" s="66"/>
      <c r="P8" s="66"/>
    </row>
    <row r="9" spans="1:27" ht="39" x14ac:dyDescent="0.45">
      <c r="A9" s="53" t="s">
        <v>95</v>
      </c>
      <c r="B9" s="54">
        <v>6</v>
      </c>
      <c r="C9" s="54">
        <v>6</v>
      </c>
      <c r="D9" s="54">
        <v>4</v>
      </c>
      <c r="E9" s="54">
        <v>3</v>
      </c>
      <c r="F9" s="58"/>
      <c r="K9" s="67"/>
      <c r="L9" s="67"/>
      <c r="M9" s="67"/>
      <c r="N9" s="67"/>
      <c r="O9" s="67"/>
      <c r="P9" s="67"/>
      <c r="Q9" s="9"/>
      <c r="R9" s="9"/>
      <c r="S9" s="9"/>
      <c r="T9" s="9"/>
      <c r="U9" s="9"/>
      <c r="V9" s="9"/>
      <c r="W9" s="9"/>
      <c r="X9" s="9"/>
      <c r="Y9" s="9"/>
    </row>
    <row r="10" spans="1:27" ht="39" x14ac:dyDescent="0.45">
      <c r="A10" s="53" t="s">
        <v>96</v>
      </c>
      <c r="B10" s="54">
        <v>0</v>
      </c>
      <c r="C10" s="54">
        <v>0</v>
      </c>
      <c r="D10" s="54">
        <v>0</v>
      </c>
      <c r="E10" s="54">
        <v>0</v>
      </c>
      <c r="F10" s="58"/>
      <c r="K10" s="67"/>
      <c r="L10" s="67"/>
      <c r="M10" s="67"/>
      <c r="N10" s="67"/>
      <c r="O10" s="67"/>
      <c r="P10" s="67"/>
      <c r="Q10" s="9"/>
      <c r="R10" s="9"/>
      <c r="S10" s="9"/>
      <c r="T10" s="9"/>
      <c r="U10" s="9"/>
      <c r="V10" s="9"/>
      <c r="W10" s="9"/>
      <c r="X10" s="9"/>
      <c r="Y10" s="9"/>
    </row>
    <row r="11" spans="1:27" ht="17" thickBot="1" x14ac:dyDescent="0.25">
      <c r="A11" s="55" t="s">
        <v>114</v>
      </c>
      <c r="B11" s="56">
        <v>1</v>
      </c>
      <c r="C11" s="56">
        <v>1</v>
      </c>
      <c r="D11" s="56">
        <v>1</v>
      </c>
      <c r="E11" s="56">
        <v>1</v>
      </c>
      <c r="F11" s="58"/>
    </row>
    <row r="12" spans="1:27" ht="26" x14ac:dyDescent="0.3">
      <c r="K12" s="181"/>
      <c r="L12" s="181"/>
      <c r="M12" s="181"/>
      <c r="N12" s="181"/>
      <c r="O12" s="181"/>
      <c r="P12" s="181"/>
      <c r="Q12" s="181"/>
      <c r="R12" s="181"/>
      <c r="S12" s="181"/>
      <c r="T12" s="181"/>
      <c r="U12" s="181"/>
      <c r="V12" s="181"/>
      <c r="W12" s="181"/>
      <c r="X12" s="181"/>
      <c r="Y12" s="181"/>
      <c r="Z12" s="181"/>
      <c r="AA12" s="181"/>
    </row>
    <row r="13" spans="1:27" x14ac:dyDescent="0.2">
      <c r="A13" s="199"/>
      <c r="B13" s="200"/>
      <c r="C13" s="200"/>
      <c r="D13" s="200"/>
      <c r="E13" s="200"/>
      <c r="F13" s="200"/>
      <c r="G13" s="200"/>
      <c r="H13" s="200"/>
      <c r="I13" s="200"/>
    </row>
    <row r="14" spans="1:27" x14ac:dyDescent="0.2">
      <c r="A14" s="201"/>
      <c r="B14" s="202"/>
      <c r="C14" s="202"/>
      <c r="D14" s="202"/>
      <c r="E14" s="202"/>
      <c r="F14" s="45"/>
      <c r="G14" s="45"/>
      <c r="H14" s="45"/>
      <c r="I14" s="45"/>
    </row>
    <row r="15" spans="1:27" x14ac:dyDescent="0.2">
      <c r="A15" s="201"/>
      <c r="B15" s="202"/>
      <c r="C15" s="202"/>
      <c r="D15" s="45"/>
      <c r="E15" s="202"/>
      <c r="F15" s="45"/>
      <c r="G15" s="45"/>
      <c r="H15" s="45"/>
      <c r="I15" s="45"/>
    </row>
    <row r="18" spans="1:1" ht="19" x14ac:dyDescent="0.25">
      <c r="A18" s="13" t="s">
        <v>99</v>
      </c>
    </row>
    <row r="35" spans="1:1" x14ac:dyDescent="0.2">
      <c r="A35" s="62"/>
    </row>
    <row r="38" spans="1:1" x14ac:dyDescent="0.2">
      <c r="A38" s="62"/>
    </row>
  </sheetData>
  <mergeCells count="1">
    <mergeCell ref="A6:C6"/>
  </mergeCells>
  <pageMargins left="0.75" right="0.75" top="1" bottom="1" header="0.5" footer="0.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6"/>
  <sheetViews>
    <sheetView workbookViewId="0">
      <selection activeCell="D14" sqref="D14"/>
    </sheetView>
  </sheetViews>
  <sheetFormatPr baseColWidth="10" defaultColWidth="11.1640625" defaultRowHeight="16" x14ac:dyDescent="0.2"/>
  <cols>
    <col min="1" max="2" width="11.1640625" customWidth="1"/>
    <col min="3" max="3" width="17.6640625" bestFit="1" customWidth="1"/>
    <col min="4" max="4" width="11.33203125" customWidth="1"/>
    <col min="5" max="5" width="11.1640625" customWidth="1"/>
    <col min="6" max="6" width="13.1640625" bestFit="1" customWidth="1"/>
    <col min="7" max="8" width="11.1640625" customWidth="1"/>
    <col min="9" max="9" width="19" bestFit="1" customWidth="1"/>
  </cols>
  <sheetData>
    <row r="2" spans="1:12" ht="31" x14ac:dyDescent="0.35">
      <c r="B2" s="46" t="s">
        <v>106</v>
      </c>
      <c r="J2" s="48" t="s">
        <v>110</v>
      </c>
    </row>
    <row r="3" spans="1:12" ht="19" x14ac:dyDescent="0.25">
      <c r="B3" s="13" t="s">
        <v>107</v>
      </c>
      <c r="J3" s="17" t="s">
        <v>87</v>
      </c>
    </row>
    <row r="4" spans="1:12" ht="19" x14ac:dyDescent="0.25">
      <c r="B4" s="13" t="s">
        <v>84</v>
      </c>
    </row>
    <row r="5" spans="1:12" ht="19" x14ac:dyDescent="0.25">
      <c r="B5" s="13" t="s">
        <v>113</v>
      </c>
    </row>
    <row r="6" spans="1:12" ht="19" x14ac:dyDescent="0.25">
      <c r="B6" s="47" t="s">
        <v>85</v>
      </c>
    </row>
    <row r="8" spans="1:12" ht="19" x14ac:dyDescent="0.25">
      <c r="A8" s="13"/>
      <c r="B8" s="13"/>
      <c r="D8" s="9"/>
      <c r="H8" s="9"/>
      <c r="I8" s="9"/>
      <c r="J8" s="9"/>
      <c r="K8" s="9"/>
      <c r="L8" s="9"/>
    </row>
    <row r="9" spans="1:12" ht="19" x14ac:dyDescent="0.25">
      <c r="A9" s="13"/>
      <c r="B9" s="9" t="s">
        <v>86</v>
      </c>
      <c r="D9" s="9" t="s">
        <v>36</v>
      </c>
      <c r="H9" s="9" t="s">
        <v>35</v>
      </c>
      <c r="I9" s="9"/>
      <c r="J9" s="9"/>
      <c r="K9" s="9" t="s">
        <v>37</v>
      </c>
      <c r="L9" s="9"/>
    </row>
    <row r="10" spans="1:12" x14ac:dyDescent="0.2">
      <c r="B10" s="9" t="s">
        <v>108</v>
      </c>
      <c r="H10" s="9" t="s">
        <v>109</v>
      </c>
    </row>
    <row r="11" spans="1:12" x14ac:dyDescent="0.2">
      <c r="B11" s="8">
        <v>1</v>
      </c>
      <c r="C11" s="2" t="s">
        <v>40</v>
      </c>
      <c r="D11" s="2" t="s">
        <v>1</v>
      </c>
      <c r="E11" s="2" t="s">
        <v>2</v>
      </c>
      <c r="F11" s="10" t="s">
        <v>44</v>
      </c>
      <c r="H11" s="8">
        <v>1</v>
      </c>
      <c r="I11" s="2" t="s">
        <v>46</v>
      </c>
      <c r="J11" s="2" t="s">
        <v>1</v>
      </c>
      <c r="K11" s="2" t="s">
        <v>2</v>
      </c>
      <c r="L11" s="10" t="s">
        <v>50</v>
      </c>
    </row>
    <row r="12" spans="1:12" x14ac:dyDescent="0.2">
      <c r="B12" s="8">
        <v>2</v>
      </c>
      <c r="C12" s="2" t="s">
        <v>40</v>
      </c>
      <c r="D12" s="2" t="s">
        <v>1</v>
      </c>
      <c r="E12" s="2" t="s">
        <v>3</v>
      </c>
      <c r="H12" s="8">
        <v>2</v>
      </c>
      <c r="I12" s="2" t="s">
        <v>46</v>
      </c>
      <c r="J12" s="2" t="s">
        <v>1</v>
      </c>
      <c r="K12" s="2" t="s">
        <v>3</v>
      </c>
    </row>
    <row r="13" spans="1:12" x14ac:dyDescent="0.2">
      <c r="B13" s="8">
        <v>3</v>
      </c>
      <c r="C13" s="2" t="s">
        <v>40</v>
      </c>
      <c r="D13" s="2" t="s">
        <v>1</v>
      </c>
      <c r="E13" s="2" t="s">
        <v>4</v>
      </c>
      <c r="H13" s="8">
        <v>3</v>
      </c>
      <c r="I13" s="6" t="s">
        <v>45</v>
      </c>
      <c r="J13" s="6" t="s">
        <v>1</v>
      </c>
      <c r="K13" s="6" t="s">
        <v>2</v>
      </c>
    </row>
    <row r="14" spans="1:12" x14ac:dyDescent="0.2">
      <c r="B14" s="8">
        <v>4</v>
      </c>
      <c r="C14" s="2" t="s">
        <v>40</v>
      </c>
      <c r="D14" s="2" t="s">
        <v>1</v>
      </c>
      <c r="E14" s="2" t="s">
        <v>5</v>
      </c>
      <c r="H14" s="8">
        <v>4</v>
      </c>
      <c r="I14" s="6" t="s">
        <v>45</v>
      </c>
      <c r="J14" s="6" t="s">
        <v>1</v>
      </c>
      <c r="K14" s="6" t="s">
        <v>3</v>
      </c>
    </row>
    <row r="15" spans="1:12" x14ac:dyDescent="0.2">
      <c r="B15" s="8">
        <v>5</v>
      </c>
      <c r="C15" s="6" t="s">
        <v>41</v>
      </c>
      <c r="D15" s="6" t="s">
        <v>1</v>
      </c>
      <c r="E15" s="6" t="s">
        <v>2</v>
      </c>
      <c r="H15" s="8">
        <v>5</v>
      </c>
      <c r="I15" s="5" t="s">
        <v>47</v>
      </c>
      <c r="J15" s="5" t="s">
        <v>1</v>
      </c>
      <c r="K15" s="5" t="s">
        <v>2</v>
      </c>
    </row>
    <row r="16" spans="1:12" x14ac:dyDescent="0.2">
      <c r="B16" s="8">
        <v>6</v>
      </c>
      <c r="C16" s="6" t="s">
        <v>41</v>
      </c>
      <c r="D16" s="6" t="s">
        <v>1</v>
      </c>
      <c r="E16" s="6" t="s">
        <v>3</v>
      </c>
      <c r="H16" s="8">
        <v>6</v>
      </c>
      <c r="I16" s="5" t="s">
        <v>47</v>
      </c>
      <c r="J16" s="5" t="s">
        <v>1</v>
      </c>
      <c r="K16" s="5" t="s">
        <v>3</v>
      </c>
    </row>
    <row r="17" spans="2:11" x14ac:dyDescent="0.2">
      <c r="B17" s="8">
        <v>7</v>
      </c>
      <c r="C17" s="6" t="s">
        <v>41</v>
      </c>
      <c r="D17" s="6" t="s">
        <v>1</v>
      </c>
      <c r="E17" s="6" t="s">
        <v>4</v>
      </c>
      <c r="H17" s="8">
        <v>7</v>
      </c>
      <c r="I17" s="1" t="s">
        <v>48</v>
      </c>
      <c r="J17" s="1" t="s">
        <v>1</v>
      </c>
      <c r="K17" s="1" t="s">
        <v>2</v>
      </c>
    </row>
    <row r="18" spans="2:11" x14ac:dyDescent="0.2">
      <c r="B18" s="8">
        <v>8</v>
      </c>
      <c r="C18" s="6" t="s">
        <v>41</v>
      </c>
      <c r="D18" s="6" t="s">
        <v>1</v>
      </c>
      <c r="E18" s="6" t="s">
        <v>5</v>
      </c>
      <c r="H18" s="8">
        <v>8</v>
      </c>
      <c r="I18" s="1" t="s">
        <v>48</v>
      </c>
      <c r="J18" s="1" t="s">
        <v>1</v>
      </c>
      <c r="K18" s="1" t="s">
        <v>3</v>
      </c>
    </row>
    <row r="19" spans="2:11" x14ac:dyDescent="0.2">
      <c r="B19" s="8">
        <v>9</v>
      </c>
      <c r="C19" s="5" t="s">
        <v>39</v>
      </c>
      <c r="D19" s="5" t="s">
        <v>1</v>
      </c>
      <c r="E19" s="5" t="s">
        <v>2</v>
      </c>
      <c r="H19" s="8">
        <v>9</v>
      </c>
      <c r="I19" s="6" t="s">
        <v>45</v>
      </c>
      <c r="J19" s="6" t="s">
        <v>16</v>
      </c>
      <c r="K19" s="6" t="s">
        <v>2</v>
      </c>
    </row>
    <row r="20" spans="2:11" x14ac:dyDescent="0.2">
      <c r="B20" s="8">
        <v>10</v>
      </c>
      <c r="C20" s="5" t="s">
        <v>39</v>
      </c>
      <c r="D20" s="5" t="s">
        <v>1</v>
      </c>
      <c r="E20" s="5" t="s">
        <v>3</v>
      </c>
      <c r="H20" s="8">
        <v>10</v>
      </c>
      <c r="I20" s="2" t="s">
        <v>46</v>
      </c>
      <c r="J20" s="2" t="s">
        <v>16</v>
      </c>
      <c r="K20" s="2" t="s">
        <v>2</v>
      </c>
    </row>
    <row r="21" spans="2:11" x14ac:dyDescent="0.2">
      <c r="B21" s="8">
        <v>11</v>
      </c>
      <c r="C21" s="5" t="s">
        <v>39</v>
      </c>
      <c r="D21" s="5" t="s">
        <v>1</v>
      </c>
      <c r="E21" s="5" t="s">
        <v>4</v>
      </c>
      <c r="H21" s="8">
        <v>11</v>
      </c>
      <c r="I21" s="5" t="s">
        <v>47</v>
      </c>
      <c r="J21" s="5" t="s">
        <v>16</v>
      </c>
      <c r="K21" s="5" t="s">
        <v>2</v>
      </c>
    </row>
    <row r="22" spans="2:11" x14ac:dyDescent="0.2">
      <c r="B22" s="8">
        <v>12</v>
      </c>
      <c r="C22" s="5" t="s">
        <v>39</v>
      </c>
      <c r="D22" s="5" t="s">
        <v>1</v>
      </c>
      <c r="E22" s="5" t="s">
        <v>5</v>
      </c>
      <c r="H22" s="8">
        <v>12</v>
      </c>
      <c r="I22" s="1" t="s">
        <v>48</v>
      </c>
      <c r="J22" s="1" t="s">
        <v>16</v>
      </c>
      <c r="K22" s="1" t="s">
        <v>2</v>
      </c>
    </row>
    <row r="23" spans="2:11" x14ac:dyDescent="0.2">
      <c r="B23" s="8">
        <v>13</v>
      </c>
      <c r="C23" s="1" t="s">
        <v>38</v>
      </c>
      <c r="D23" s="1" t="s">
        <v>1</v>
      </c>
      <c r="E23" s="1" t="s">
        <v>2</v>
      </c>
      <c r="H23" s="8">
        <v>13</v>
      </c>
      <c r="I23" s="6" t="s">
        <v>45</v>
      </c>
      <c r="J23" s="6" t="s">
        <v>49</v>
      </c>
      <c r="K23" s="6" t="s">
        <v>2</v>
      </c>
    </row>
    <row r="24" spans="2:11" x14ac:dyDescent="0.2">
      <c r="B24" s="8">
        <v>14</v>
      </c>
      <c r="C24" s="1" t="s">
        <v>38</v>
      </c>
      <c r="D24" s="1" t="s">
        <v>1</v>
      </c>
      <c r="E24" s="1" t="s">
        <v>3</v>
      </c>
      <c r="H24" s="8">
        <v>14</v>
      </c>
      <c r="I24" s="2" t="s">
        <v>46</v>
      </c>
      <c r="J24" s="2" t="s">
        <v>49</v>
      </c>
      <c r="K24" s="2" t="s">
        <v>2</v>
      </c>
    </row>
    <row r="25" spans="2:11" x14ac:dyDescent="0.2">
      <c r="B25" s="8">
        <v>15</v>
      </c>
      <c r="C25" s="1" t="s">
        <v>38</v>
      </c>
      <c r="D25" s="1" t="s">
        <v>1</v>
      </c>
      <c r="E25" s="1" t="s">
        <v>4</v>
      </c>
      <c r="H25" s="8">
        <v>15</v>
      </c>
      <c r="I25" s="5" t="s">
        <v>47</v>
      </c>
      <c r="J25" s="5" t="s">
        <v>49</v>
      </c>
      <c r="K25" s="5" t="s">
        <v>2</v>
      </c>
    </row>
    <row r="26" spans="2:11" x14ac:dyDescent="0.2">
      <c r="B26" s="8">
        <v>16</v>
      </c>
      <c r="C26" s="1" t="s">
        <v>38</v>
      </c>
      <c r="D26" s="1" t="s">
        <v>1</v>
      </c>
      <c r="E26" s="1" t="s">
        <v>5</v>
      </c>
      <c r="H26" s="8">
        <v>16</v>
      </c>
      <c r="I26" s="1" t="s">
        <v>48</v>
      </c>
      <c r="J26" s="1" t="s">
        <v>49</v>
      </c>
      <c r="K26" s="1" t="s">
        <v>2</v>
      </c>
    </row>
    <row r="27" spans="2:11" x14ac:dyDescent="0.2">
      <c r="B27" s="8">
        <v>17</v>
      </c>
      <c r="C27" s="6" t="s">
        <v>41</v>
      </c>
      <c r="D27" s="6" t="s">
        <v>43</v>
      </c>
      <c r="E27" s="6" t="s">
        <v>2</v>
      </c>
      <c r="H27" s="8">
        <v>17</v>
      </c>
      <c r="I27" s="6" t="s">
        <v>45</v>
      </c>
      <c r="J27" s="6" t="s">
        <v>26</v>
      </c>
      <c r="K27" s="6" t="s">
        <v>2</v>
      </c>
    </row>
    <row r="28" spans="2:11" x14ac:dyDescent="0.2">
      <c r="B28" s="8">
        <v>18</v>
      </c>
      <c r="C28" s="6" t="s">
        <v>41</v>
      </c>
      <c r="D28" s="6" t="s">
        <v>43</v>
      </c>
      <c r="E28" s="6" t="s">
        <v>3</v>
      </c>
      <c r="H28" s="8">
        <v>18</v>
      </c>
      <c r="I28" s="2" t="s">
        <v>46</v>
      </c>
      <c r="J28" s="2" t="s">
        <v>26</v>
      </c>
      <c r="K28" s="2" t="s">
        <v>2</v>
      </c>
    </row>
    <row r="29" spans="2:11" x14ac:dyDescent="0.2">
      <c r="B29" s="8">
        <v>19</v>
      </c>
      <c r="C29" s="2" t="s">
        <v>40</v>
      </c>
      <c r="D29" s="2" t="s">
        <v>43</v>
      </c>
      <c r="E29" s="2" t="s">
        <v>2</v>
      </c>
      <c r="H29" s="8">
        <v>19</v>
      </c>
      <c r="I29" s="5" t="s">
        <v>47</v>
      </c>
      <c r="J29" s="5" t="s">
        <v>26</v>
      </c>
      <c r="K29" s="5" t="s">
        <v>2</v>
      </c>
    </row>
    <row r="30" spans="2:11" x14ac:dyDescent="0.2">
      <c r="B30" s="8">
        <v>20</v>
      </c>
      <c r="C30" s="2" t="s">
        <v>40</v>
      </c>
      <c r="D30" s="2" t="s">
        <v>43</v>
      </c>
      <c r="E30" s="2" t="s">
        <v>3</v>
      </c>
      <c r="H30" s="8">
        <v>20</v>
      </c>
      <c r="I30" s="1" t="s">
        <v>48</v>
      </c>
      <c r="J30" s="1" t="s">
        <v>26</v>
      </c>
      <c r="K30" s="1" t="s">
        <v>2</v>
      </c>
    </row>
    <row r="31" spans="2:11" x14ac:dyDescent="0.2">
      <c r="B31" s="8">
        <v>21</v>
      </c>
      <c r="C31" s="5" t="s">
        <v>39</v>
      </c>
      <c r="D31" s="5" t="s">
        <v>43</v>
      </c>
      <c r="E31" s="5" t="s">
        <v>2</v>
      </c>
    </row>
    <row r="32" spans="2:11" x14ac:dyDescent="0.2">
      <c r="B32" s="8">
        <v>22</v>
      </c>
      <c r="C32" s="5" t="s">
        <v>39</v>
      </c>
      <c r="D32" s="5" t="s">
        <v>43</v>
      </c>
      <c r="E32" s="5" t="s">
        <v>3</v>
      </c>
    </row>
    <row r="33" spans="2:5" x14ac:dyDescent="0.2">
      <c r="B33" s="8">
        <v>23</v>
      </c>
      <c r="C33" s="1" t="s">
        <v>38</v>
      </c>
      <c r="D33" s="1" t="s">
        <v>43</v>
      </c>
      <c r="E33" s="1" t="s">
        <v>2</v>
      </c>
    </row>
    <row r="34" spans="2:5" x14ac:dyDescent="0.2">
      <c r="B34" s="8">
        <v>24</v>
      </c>
      <c r="C34" s="1" t="s">
        <v>38</v>
      </c>
      <c r="D34" s="1" t="s">
        <v>43</v>
      </c>
      <c r="E34" s="1" t="s">
        <v>3</v>
      </c>
    </row>
    <row r="35" spans="2:5" x14ac:dyDescent="0.2">
      <c r="B35" s="8">
        <v>25</v>
      </c>
      <c r="C35" s="6" t="s">
        <v>41</v>
      </c>
      <c r="D35" s="6" t="s">
        <v>26</v>
      </c>
      <c r="E35" s="6" t="s">
        <v>2</v>
      </c>
    </row>
    <row r="36" spans="2:5" x14ac:dyDescent="0.2">
      <c r="B36" s="8">
        <v>26</v>
      </c>
      <c r="C36" s="2" t="s">
        <v>40</v>
      </c>
      <c r="D36" s="2" t="s">
        <v>26</v>
      </c>
      <c r="E36" s="2" t="s">
        <v>2</v>
      </c>
    </row>
    <row r="37" spans="2:5" x14ac:dyDescent="0.2">
      <c r="B37" s="8">
        <v>27</v>
      </c>
      <c r="C37" s="5" t="s">
        <v>39</v>
      </c>
      <c r="D37" s="5" t="s">
        <v>26</v>
      </c>
      <c r="E37" s="5" t="s">
        <v>2</v>
      </c>
    </row>
    <row r="38" spans="2:5" x14ac:dyDescent="0.2">
      <c r="B38" s="8">
        <v>28</v>
      </c>
      <c r="C38" s="1" t="s">
        <v>38</v>
      </c>
      <c r="D38" s="1" t="s">
        <v>26</v>
      </c>
      <c r="E38" s="1" t="s">
        <v>2</v>
      </c>
    </row>
    <row r="39" spans="2:5" x14ac:dyDescent="0.2">
      <c r="B39" s="8"/>
    </row>
    <row r="40" spans="2:5" x14ac:dyDescent="0.2">
      <c r="B40" s="8"/>
    </row>
    <row r="41" spans="2:5" x14ac:dyDescent="0.2">
      <c r="B41" s="8"/>
    </row>
    <row r="42" spans="2:5" x14ac:dyDescent="0.2">
      <c r="B42" s="8"/>
    </row>
    <row r="43" spans="2:5" x14ac:dyDescent="0.2">
      <c r="B43" s="8"/>
    </row>
    <row r="44" spans="2:5" x14ac:dyDescent="0.2">
      <c r="B44" s="8"/>
    </row>
    <row r="45" spans="2:5" x14ac:dyDescent="0.2">
      <c r="B45" s="8"/>
    </row>
    <row r="46" spans="2:5" x14ac:dyDescent="0.2">
      <c r="B46" s="8"/>
    </row>
  </sheetData>
  <phoneticPr fontId="3" type="noConversion"/>
  <pageMargins left="0.75" right="0.75" top="1" bottom="1" header="0.5" footer="0.5"/>
  <pageSetup paperSize="9" scale="70" orientation="landscape"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W105"/>
  <sheetViews>
    <sheetView topLeftCell="X25" zoomScale="70" zoomScaleNormal="70" zoomScalePageLayoutView="50" workbookViewId="0">
      <selection activeCell="AK39" sqref="AK39"/>
    </sheetView>
  </sheetViews>
  <sheetFormatPr baseColWidth="10" defaultColWidth="11.1640625" defaultRowHeight="16" x14ac:dyDescent="0.2"/>
  <cols>
    <col min="1" max="1" width="10.6640625" style="9" customWidth="1"/>
    <col min="2" max="2" width="10.33203125" hidden="1" customWidth="1"/>
    <col min="3" max="3" width="29.6640625" customWidth="1"/>
    <col min="4" max="4" width="12.83203125" style="179" customWidth="1"/>
    <col min="5" max="5" width="18.1640625" style="12" customWidth="1"/>
    <col min="6" max="6" width="8.6640625" customWidth="1"/>
    <col min="7" max="7" width="8.83203125" customWidth="1"/>
    <col min="8" max="8" width="12.5" customWidth="1"/>
    <col min="9" max="9" width="30" customWidth="1"/>
    <col min="10" max="10" width="14.6640625" style="189" customWidth="1"/>
    <col min="11" max="11" width="9.1640625" customWidth="1"/>
    <col min="12" max="13" width="11.1640625" customWidth="1"/>
    <col min="14" max="14" width="27.83203125" customWidth="1"/>
    <col min="15" max="15" width="16.1640625" customWidth="1"/>
    <col min="16" max="16" width="9.33203125" customWidth="1"/>
    <col min="17" max="17" width="12.33203125" customWidth="1"/>
    <col min="18" max="18" width="11.1640625" customWidth="1"/>
    <col min="19" max="19" width="26.6640625" customWidth="1"/>
    <col min="20" max="20" width="17.33203125" customWidth="1"/>
    <col min="21" max="21" width="7.83203125" customWidth="1"/>
    <col min="22" max="22" width="11.1640625" customWidth="1"/>
    <col min="23" max="23" width="12.1640625" customWidth="1"/>
    <col min="24" max="24" width="25.83203125" customWidth="1"/>
    <col min="25" max="25" width="17.33203125" customWidth="1"/>
    <col min="26" max="26" width="9" customWidth="1"/>
    <col min="27" max="27" width="5.33203125" customWidth="1"/>
    <col min="28" max="28" width="11.1640625" customWidth="1"/>
    <col min="29" max="29" width="26" customWidth="1"/>
    <col min="30" max="30" width="18.83203125" customWidth="1"/>
    <col min="31" max="31" width="7" customWidth="1"/>
    <col min="32" max="32" width="14.1640625" customWidth="1"/>
    <col min="33" max="33" width="11.1640625" customWidth="1"/>
    <col min="34" max="34" width="23.83203125" customWidth="1"/>
    <col min="35" max="35" width="15.6640625" customWidth="1"/>
    <col min="36" max="36" width="7.5" customWidth="1"/>
    <col min="37" max="38" width="11.1640625" customWidth="1"/>
    <col min="39" max="39" width="16.6640625" customWidth="1"/>
    <col min="40" max="40" width="11" customWidth="1"/>
    <col min="41" max="41" width="10.33203125" customWidth="1"/>
    <col min="42" max="42" width="19" customWidth="1"/>
    <col min="43" max="44" width="11.1640625" customWidth="1"/>
    <col min="45" max="45" width="6.1640625" customWidth="1"/>
    <col min="46" max="46" width="11.1640625" customWidth="1"/>
    <col min="47" max="47" width="20.1640625" customWidth="1"/>
    <col min="48" max="49" width="11.5" customWidth="1"/>
  </cols>
  <sheetData>
    <row r="1" spans="1:49" ht="19" x14ac:dyDescent="0.25">
      <c r="A1" s="13" t="s">
        <v>160</v>
      </c>
      <c r="B1" s="120"/>
      <c r="C1" s="120"/>
      <c r="D1" s="178"/>
      <c r="E1" s="134"/>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79"/>
      <c r="AQ1" s="79"/>
      <c r="AR1" s="79"/>
      <c r="AS1" s="79"/>
      <c r="AT1" s="79"/>
      <c r="AU1" s="79"/>
      <c r="AV1" s="79"/>
      <c r="AW1" s="79"/>
    </row>
    <row r="2" spans="1:49" ht="19" x14ac:dyDescent="0.25">
      <c r="A2" s="206" t="s">
        <v>333</v>
      </c>
      <c r="B2" s="120"/>
      <c r="C2" s="207"/>
      <c r="D2" s="178"/>
      <c r="E2" s="134"/>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79"/>
      <c r="AQ2" s="79"/>
      <c r="AR2" s="79"/>
      <c r="AS2" s="79"/>
      <c r="AT2" s="79"/>
      <c r="AU2" s="79"/>
      <c r="AV2" s="79"/>
      <c r="AW2" s="79"/>
    </row>
    <row r="3" spans="1:49" ht="19" x14ac:dyDescent="0.25">
      <c r="A3" s="13" t="s">
        <v>115</v>
      </c>
      <c r="B3" s="120"/>
      <c r="C3" s="120"/>
      <c r="D3" s="178"/>
      <c r="E3" s="134"/>
      <c r="F3" s="120"/>
      <c r="G3" s="120"/>
      <c r="H3" s="13" t="s">
        <v>115</v>
      </c>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79"/>
      <c r="AQ3" s="79"/>
      <c r="AR3" s="79"/>
      <c r="AS3" s="79"/>
      <c r="AT3" s="79"/>
      <c r="AU3" s="79"/>
      <c r="AV3" s="79"/>
      <c r="AW3" s="79"/>
    </row>
    <row r="4" spans="1:49" ht="19" x14ac:dyDescent="0.25">
      <c r="B4" s="120"/>
      <c r="C4" s="120"/>
      <c r="D4" s="178"/>
      <c r="E4" s="134"/>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79"/>
      <c r="AQ4" s="79"/>
      <c r="AR4" s="79"/>
      <c r="AS4" s="79"/>
      <c r="AT4" s="79"/>
      <c r="AU4" s="79"/>
      <c r="AV4" s="79"/>
      <c r="AW4" s="79"/>
    </row>
    <row r="5" spans="1:49" ht="19" x14ac:dyDescent="0.25">
      <c r="A5" s="13" t="s">
        <v>27</v>
      </c>
      <c r="B5" s="120"/>
      <c r="C5" s="120"/>
      <c r="D5" s="178"/>
      <c r="E5" s="134"/>
      <c r="F5" s="120"/>
      <c r="G5" s="120"/>
      <c r="H5" s="13" t="s">
        <v>21</v>
      </c>
      <c r="I5" s="120"/>
      <c r="J5" s="120"/>
      <c r="K5" s="120"/>
      <c r="L5" s="120"/>
      <c r="M5" s="120"/>
      <c r="N5" s="120"/>
      <c r="O5" s="120"/>
      <c r="P5" s="120"/>
      <c r="Q5" s="120"/>
      <c r="R5" s="120"/>
      <c r="S5" s="134"/>
      <c r="T5" s="134"/>
      <c r="U5" s="120"/>
      <c r="V5" s="120"/>
      <c r="W5" s="120"/>
      <c r="X5" s="120"/>
      <c r="Y5" s="120"/>
      <c r="Z5" s="120"/>
      <c r="AA5" s="120"/>
      <c r="AB5" s="120"/>
      <c r="AC5" s="120"/>
      <c r="AD5" s="120"/>
      <c r="AE5" s="120"/>
      <c r="AF5" s="120"/>
      <c r="AG5" s="120"/>
      <c r="AH5" s="120"/>
      <c r="AI5" s="120"/>
      <c r="AJ5" s="120"/>
      <c r="AK5" s="120"/>
      <c r="AL5" s="120"/>
      <c r="AM5" s="120"/>
      <c r="AN5" s="120"/>
      <c r="AO5" s="120"/>
      <c r="AP5" s="79"/>
      <c r="AQ5" s="79"/>
      <c r="AR5" s="79"/>
      <c r="AS5" s="79"/>
      <c r="AT5" s="79"/>
      <c r="AU5" s="79"/>
      <c r="AV5" s="79"/>
      <c r="AW5" s="79"/>
    </row>
    <row r="6" spans="1:49" ht="19" x14ac:dyDescent="0.25">
      <c r="A6" s="17" t="s">
        <v>28</v>
      </c>
      <c r="B6" s="17" t="s">
        <v>28</v>
      </c>
      <c r="C6" s="17"/>
      <c r="D6" s="27"/>
      <c r="E6" s="27"/>
      <c r="F6" s="17">
        <v>1</v>
      </c>
      <c r="G6" s="16"/>
      <c r="H6" s="16"/>
      <c r="I6" s="16"/>
      <c r="J6" s="16"/>
      <c r="K6" s="16"/>
      <c r="L6" s="16"/>
      <c r="M6" s="120"/>
      <c r="N6" s="120"/>
      <c r="O6" s="120"/>
      <c r="P6" s="120"/>
      <c r="Q6" s="120"/>
      <c r="R6" s="120"/>
      <c r="S6" s="134"/>
      <c r="T6" s="134"/>
      <c r="U6" s="120"/>
      <c r="V6" s="120"/>
      <c r="W6" s="120"/>
      <c r="X6" s="120"/>
      <c r="Y6" s="120"/>
      <c r="Z6" s="120"/>
      <c r="AA6" s="120"/>
      <c r="AB6" s="120"/>
      <c r="AC6" s="120"/>
      <c r="AD6" s="120"/>
      <c r="AE6" s="120"/>
      <c r="AF6" s="120"/>
      <c r="AG6" s="120"/>
      <c r="AH6" s="120"/>
      <c r="AI6" s="120"/>
      <c r="AJ6" s="120"/>
      <c r="AK6" s="120"/>
      <c r="AL6" s="120"/>
      <c r="AM6" s="120"/>
      <c r="AN6" s="120"/>
      <c r="AO6" s="120"/>
      <c r="AP6" s="79"/>
      <c r="AQ6" s="79"/>
      <c r="AR6" s="79"/>
      <c r="AS6" s="79"/>
      <c r="AT6" s="79"/>
      <c r="AU6" s="79"/>
      <c r="AV6" s="79"/>
      <c r="AW6" s="79"/>
    </row>
    <row r="7" spans="1:49" ht="19" x14ac:dyDescent="0.25">
      <c r="A7" s="18" t="s">
        <v>51</v>
      </c>
      <c r="B7" s="75">
        <v>1</v>
      </c>
      <c r="C7" s="20" t="s">
        <v>239</v>
      </c>
      <c r="D7" s="152" t="s">
        <v>144</v>
      </c>
      <c r="E7" s="88">
        <v>13.13</v>
      </c>
      <c r="F7" s="21">
        <v>1</v>
      </c>
      <c r="G7" s="16"/>
      <c r="H7" s="16"/>
      <c r="I7" s="16"/>
      <c r="J7" s="16"/>
      <c r="K7" s="16"/>
      <c r="L7" s="22"/>
      <c r="M7" s="120"/>
      <c r="N7" s="120"/>
      <c r="O7" s="120"/>
      <c r="P7" s="120"/>
      <c r="Q7" s="120"/>
      <c r="R7" s="120"/>
      <c r="S7" s="134"/>
      <c r="T7" s="134"/>
      <c r="U7" s="120"/>
      <c r="V7" s="120"/>
      <c r="W7" s="120"/>
      <c r="X7" s="120"/>
      <c r="Y7" s="120"/>
      <c r="Z7" s="120"/>
      <c r="AA7" s="120"/>
      <c r="AB7" s="120"/>
      <c r="AC7" s="120"/>
      <c r="AD7" s="120"/>
      <c r="AE7" s="120"/>
      <c r="AF7" s="120"/>
      <c r="AG7" s="120"/>
      <c r="AH7" s="120"/>
      <c r="AI7" s="120"/>
      <c r="AJ7" s="120"/>
      <c r="AK7" s="120"/>
      <c r="AL7" s="120"/>
      <c r="AM7" s="120"/>
      <c r="AN7" s="120"/>
      <c r="AO7" s="120"/>
      <c r="AP7" s="79"/>
      <c r="AQ7" s="79"/>
      <c r="AR7" s="79"/>
      <c r="AS7" s="79"/>
      <c r="AT7" s="79"/>
      <c r="AU7" s="79"/>
      <c r="AV7" s="79"/>
      <c r="AW7" s="79"/>
    </row>
    <row r="8" spans="1:49" ht="19" x14ac:dyDescent="0.25">
      <c r="A8" s="23" t="s">
        <v>52</v>
      </c>
      <c r="B8" s="70">
        <v>24</v>
      </c>
      <c r="C8" s="20" t="s">
        <v>240</v>
      </c>
      <c r="D8" s="153" t="s">
        <v>146</v>
      </c>
      <c r="E8" s="89">
        <v>8.5</v>
      </c>
      <c r="F8" s="25">
        <v>3</v>
      </c>
      <c r="G8" s="16"/>
      <c r="H8" s="16"/>
      <c r="I8" s="16"/>
      <c r="J8" s="16"/>
      <c r="K8" s="16"/>
      <c r="L8" s="16"/>
      <c r="M8" s="120"/>
      <c r="N8" s="120"/>
      <c r="O8" s="120"/>
      <c r="P8" s="120"/>
      <c r="Q8" s="120"/>
      <c r="R8" s="120"/>
      <c r="S8" s="134"/>
      <c r="T8" s="134"/>
      <c r="U8" s="120"/>
      <c r="V8" s="120"/>
      <c r="W8" s="120"/>
      <c r="X8" s="120"/>
      <c r="Y8" s="120"/>
      <c r="Z8" s="120"/>
      <c r="AA8" s="120"/>
      <c r="AB8" s="120"/>
      <c r="AC8" s="120"/>
      <c r="AD8" s="120"/>
      <c r="AE8" s="120"/>
      <c r="AF8" s="120"/>
      <c r="AG8" s="120"/>
      <c r="AH8" s="120"/>
      <c r="AI8" s="120"/>
      <c r="AJ8" s="120"/>
      <c r="AK8" s="120"/>
      <c r="AL8" s="120"/>
      <c r="AM8" s="120"/>
      <c r="AN8" s="120"/>
      <c r="AO8" s="120"/>
      <c r="AP8" s="79"/>
      <c r="AQ8" s="79"/>
      <c r="AR8" s="79"/>
      <c r="AS8" s="79"/>
      <c r="AT8" s="79"/>
      <c r="AU8" s="79"/>
      <c r="AV8" s="79"/>
      <c r="AW8" s="79"/>
    </row>
    <row r="9" spans="1:49" ht="19" x14ac:dyDescent="0.25">
      <c r="A9" s="188" t="s">
        <v>307</v>
      </c>
      <c r="B9" s="75">
        <v>25</v>
      </c>
      <c r="C9" s="20" t="s">
        <v>300</v>
      </c>
      <c r="D9" s="152" t="s">
        <v>144</v>
      </c>
      <c r="E9" s="88">
        <v>11</v>
      </c>
      <c r="F9" s="21">
        <v>2</v>
      </c>
      <c r="G9" s="16"/>
      <c r="H9" s="17" t="s">
        <v>54</v>
      </c>
      <c r="I9" s="27" t="s">
        <v>30</v>
      </c>
      <c r="J9" s="40"/>
      <c r="K9" s="17">
        <v>13</v>
      </c>
      <c r="L9" s="16"/>
      <c r="M9" s="120"/>
      <c r="N9" s="120"/>
      <c r="O9" s="120"/>
      <c r="P9" s="120"/>
      <c r="Q9" s="120"/>
      <c r="R9" s="120"/>
      <c r="S9" s="134"/>
      <c r="T9" s="134"/>
      <c r="U9" s="120"/>
      <c r="V9" s="120"/>
      <c r="W9" s="120"/>
      <c r="X9" s="120"/>
      <c r="Y9" s="120"/>
      <c r="Z9" s="120"/>
      <c r="AA9" s="120"/>
      <c r="AB9" s="120"/>
      <c r="AC9" s="120"/>
      <c r="AD9" s="120"/>
      <c r="AE9" s="120"/>
      <c r="AF9" s="120"/>
      <c r="AG9" s="120"/>
      <c r="AH9" s="120"/>
      <c r="AI9" s="120"/>
      <c r="AJ9" s="120"/>
      <c r="AK9" s="120"/>
      <c r="AL9" s="120"/>
      <c r="AM9" s="120"/>
      <c r="AN9" s="120"/>
      <c r="AO9" s="120"/>
      <c r="AP9" s="79"/>
      <c r="AQ9" s="79"/>
      <c r="AR9" s="79"/>
      <c r="AS9" s="79"/>
      <c r="AT9" s="79"/>
      <c r="AU9" s="79"/>
      <c r="AV9" s="79"/>
      <c r="AW9" s="79"/>
    </row>
    <row r="10" spans="1:49" ht="19" x14ac:dyDescent="0.25">
      <c r="A10" s="28" t="s">
        <v>55</v>
      </c>
      <c r="B10" s="76">
        <v>48</v>
      </c>
      <c r="C10" s="122"/>
      <c r="D10" s="150" t="s">
        <v>144</v>
      </c>
      <c r="E10" s="90"/>
      <c r="F10" s="30"/>
      <c r="G10" s="16"/>
      <c r="H10" s="18" t="s">
        <v>51</v>
      </c>
      <c r="I10" s="75" t="s">
        <v>240</v>
      </c>
      <c r="J10" s="97">
        <v>11.76</v>
      </c>
      <c r="K10" s="31">
        <v>2</v>
      </c>
      <c r="L10" s="16"/>
      <c r="M10" s="120"/>
      <c r="N10" s="120"/>
      <c r="O10" s="120"/>
      <c r="P10" s="120"/>
      <c r="Q10" s="120"/>
      <c r="R10" s="120"/>
      <c r="S10" s="134"/>
      <c r="T10" s="134"/>
      <c r="U10" s="120"/>
      <c r="V10" s="120"/>
      <c r="W10" s="120"/>
      <c r="X10" s="120"/>
      <c r="Y10" s="120"/>
      <c r="Z10" s="120"/>
      <c r="AA10" s="120"/>
      <c r="AB10" s="120"/>
      <c r="AC10" s="120"/>
      <c r="AD10" s="120"/>
      <c r="AE10" s="120"/>
      <c r="AF10" s="120"/>
      <c r="AG10" s="120"/>
      <c r="AH10" s="120"/>
      <c r="AI10" s="120"/>
      <c r="AJ10" s="120"/>
      <c r="AK10" s="120"/>
      <c r="AL10" s="120"/>
      <c r="AM10" s="120"/>
      <c r="AN10" s="120"/>
      <c r="AO10" s="120"/>
      <c r="AP10" s="79"/>
      <c r="AQ10" s="79"/>
      <c r="AR10" s="79"/>
      <c r="AS10" s="79"/>
      <c r="AT10" s="79"/>
      <c r="AU10" s="79"/>
      <c r="AV10" s="79"/>
      <c r="AW10" s="79"/>
    </row>
    <row r="11" spans="1:49" ht="19" x14ac:dyDescent="0.25">
      <c r="A11" s="78"/>
      <c r="B11" s="22"/>
      <c r="C11" s="22"/>
      <c r="D11" s="154"/>
      <c r="E11" s="34"/>
      <c r="F11" s="22"/>
      <c r="G11" s="16"/>
      <c r="H11" s="23" t="s">
        <v>52</v>
      </c>
      <c r="I11" s="75" t="s">
        <v>272</v>
      </c>
      <c r="J11" s="75">
        <v>11.93</v>
      </c>
      <c r="K11" s="19">
        <v>1</v>
      </c>
      <c r="L11" s="16"/>
      <c r="M11" s="13" t="s">
        <v>115</v>
      </c>
      <c r="N11" s="120"/>
      <c r="O11" s="120"/>
      <c r="P11" s="120"/>
      <c r="Q11" s="120"/>
      <c r="R11" s="13" t="s">
        <v>34</v>
      </c>
      <c r="S11" s="134"/>
      <c r="T11" s="134"/>
      <c r="U11" s="120"/>
      <c r="V11" s="120"/>
      <c r="W11" s="120"/>
      <c r="X11" s="120"/>
      <c r="Y11" s="120"/>
      <c r="Z11" s="120"/>
      <c r="AA11" s="120"/>
      <c r="AB11" s="120"/>
      <c r="AC11" s="120"/>
      <c r="AD11" s="120"/>
      <c r="AE11" s="120"/>
      <c r="AF11" s="120"/>
      <c r="AG11" s="120"/>
      <c r="AH11" s="120"/>
      <c r="AI11" s="120"/>
      <c r="AJ11" s="120"/>
      <c r="AK11" s="120"/>
      <c r="AL11" s="120"/>
      <c r="AM11" s="120"/>
      <c r="AN11" s="120"/>
      <c r="AO11" s="120"/>
      <c r="AP11" s="79"/>
      <c r="AQ11" s="79"/>
      <c r="AR11" s="79"/>
      <c r="AS11" s="79"/>
      <c r="AT11" s="79"/>
      <c r="AU11" s="79"/>
      <c r="AV11" s="79"/>
      <c r="AW11" s="79"/>
    </row>
    <row r="12" spans="1:49" ht="19" x14ac:dyDescent="0.25">
      <c r="A12" s="78" t="s">
        <v>31</v>
      </c>
      <c r="B12" s="17" t="s">
        <v>31</v>
      </c>
      <c r="C12" s="17"/>
      <c r="D12" s="27"/>
      <c r="E12" s="27"/>
      <c r="F12" s="17">
        <v>2</v>
      </c>
      <c r="G12" s="16"/>
      <c r="H12" s="188" t="s">
        <v>307</v>
      </c>
      <c r="I12" s="75" t="s">
        <v>260</v>
      </c>
      <c r="J12" s="75">
        <v>8.6300000000000008</v>
      </c>
      <c r="K12" s="19">
        <v>3</v>
      </c>
      <c r="L12" s="16"/>
      <c r="M12" s="120"/>
      <c r="N12" s="120"/>
      <c r="O12" s="120"/>
      <c r="P12" s="120"/>
      <c r="Q12" s="120"/>
      <c r="R12" s="120"/>
      <c r="S12" s="134"/>
      <c r="T12" s="134"/>
      <c r="U12" s="120"/>
      <c r="V12" s="120"/>
      <c r="W12" s="120"/>
      <c r="X12" s="120"/>
      <c r="Y12" s="120"/>
      <c r="Z12" s="120"/>
      <c r="AA12" s="120"/>
      <c r="AB12" s="120"/>
      <c r="AC12" s="120"/>
      <c r="AD12" s="120"/>
      <c r="AE12" s="120"/>
      <c r="AF12" s="120"/>
      <c r="AG12" s="120"/>
      <c r="AH12" s="120"/>
      <c r="AI12" s="120"/>
      <c r="AJ12" s="120"/>
      <c r="AK12" s="120"/>
      <c r="AL12" s="120"/>
      <c r="AM12" s="120"/>
      <c r="AN12" s="120"/>
      <c r="AO12" s="120"/>
      <c r="AP12" s="79"/>
      <c r="AQ12" s="79"/>
      <c r="AR12" s="79"/>
      <c r="AS12" s="79"/>
      <c r="AT12" s="79"/>
      <c r="AU12" s="79"/>
      <c r="AV12" s="79"/>
      <c r="AW12" s="79"/>
    </row>
    <row r="13" spans="1:49" ht="19" x14ac:dyDescent="0.25">
      <c r="A13" s="18" t="s">
        <v>51</v>
      </c>
      <c r="B13" s="71">
        <v>12</v>
      </c>
      <c r="C13" s="20" t="s">
        <v>244</v>
      </c>
      <c r="D13" s="155" t="s">
        <v>146</v>
      </c>
      <c r="E13" s="97">
        <v>10.53</v>
      </c>
      <c r="F13" s="31">
        <v>2</v>
      </c>
      <c r="G13" s="16"/>
      <c r="H13" s="28" t="s">
        <v>55</v>
      </c>
      <c r="I13" s="15"/>
      <c r="J13" s="76"/>
      <c r="K13" s="29"/>
      <c r="L13" s="16"/>
      <c r="M13" s="120"/>
      <c r="N13" s="120"/>
      <c r="O13" s="120"/>
      <c r="P13" s="120"/>
      <c r="Q13" s="120"/>
      <c r="R13" s="120"/>
      <c r="S13" s="134"/>
      <c r="T13" s="134"/>
      <c r="U13" s="120"/>
      <c r="V13" s="120"/>
      <c r="W13" s="120"/>
      <c r="X13" s="120"/>
      <c r="Y13" s="120"/>
      <c r="Z13" s="120"/>
      <c r="AA13" s="120"/>
      <c r="AB13" s="120"/>
      <c r="AC13" s="120"/>
      <c r="AD13" s="120"/>
      <c r="AE13" s="120"/>
      <c r="AF13" s="120"/>
      <c r="AG13" s="120"/>
      <c r="AH13" s="120"/>
      <c r="AI13" s="120"/>
      <c r="AJ13" s="120"/>
      <c r="AK13" s="120"/>
      <c r="AL13" s="120"/>
      <c r="AM13" s="120"/>
      <c r="AN13" s="120"/>
      <c r="AO13" s="120"/>
      <c r="AP13" s="79"/>
      <c r="AQ13" s="79"/>
      <c r="AR13" s="79"/>
      <c r="AS13" s="79"/>
      <c r="AT13" s="79"/>
      <c r="AU13" s="79"/>
      <c r="AV13" s="79"/>
      <c r="AW13" s="79"/>
    </row>
    <row r="14" spans="1:49" ht="19" x14ac:dyDescent="0.25">
      <c r="A14" s="23" t="s">
        <v>52</v>
      </c>
      <c r="B14" s="71">
        <v>13</v>
      </c>
      <c r="C14" s="20" t="s">
        <v>270</v>
      </c>
      <c r="D14" s="151" t="s">
        <v>141</v>
      </c>
      <c r="E14" s="75">
        <v>11.27</v>
      </c>
      <c r="F14" s="19">
        <v>1</v>
      </c>
      <c r="G14" s="16"/>
      <c r="H14" s="16"/>
      <c r="I14" s="16"/>
      <c r="J14" s="16"/>
      <c r="K14" s="16"/>
      <c r="L14" s="16"/>
      <c r="M14" s="120"/>
      <c r="N14" s="120"/>
      <c r="O14" s="120"/>
      <c r="P14" s="120"/>
      <c r="Q14" s="120"/>
      <c r="R14" s="16"/>
      <c r="S14" s="27" t="s">
        <v>56</v>
      </c>
      <c r="T14" s="27"/>
      <c r="U14" s="17">
        <v>23</v>
      </c>
      <c r="V14" s="120"/>
      <c r="W14" s="120"/>
      <c r="X14" s="120"/>
      <c r="Y14" s="120"/>
      <c r="Z14" s="120"/>
      <c r="AA14" s="120"/>
      <c r="AB14" s="120"/>
      <c r="AC14" s="120"/>
      <c r="AD14" s="120"/>
      <c r="AE14" s="120"/>
      <c r="AF14" s="120"/>
      <c r="AG14" s="120"/>
      <c r="AH14" s="120"/>
      <c r="AI14" s="120"/>
      <c r="AJ14" s="120"/>
      <c r="AK14" s="120"/>
      <c r="AL14" s="120"/>
      <c r="AM14" s="120"/>
      <c r="AN14" s="120"/>
      <c r="AO14" s="120"/>
      <c r="AP14" s="79"/>
      <c r="AQ14" s="79"/>
      <c r="AR14" s="79"/>
      <c r="AS14" s="79"/>
      <c r="AT14" s="79"/>
      <c r="AU14" s="79"/>
      <c r="AV14" s="79"/>
      <c r="AW14" s="79"/>
    </row>
    <row r="15" spans="1:49" ht="19" x14ac:dyDescent="0.25">
      <c r="A15" s="188" t="s">
        <v>307</v>
      </c>
      <c r="B15" s="71">
        <v>36</v>
      </c>
      <c r="C15" s="20" t="s">
        <v>272</v>
      </c>
      <c r="D15" s="151" t="s">
        <v>145</v>
      </c>
      <c r="E15" s="75">
        <v>6.9</v>
      </c>
      <c r="F15" s="19">
        <v>3</v>
      </c>
      <c r="G15" s="16"/>
      <c r="H15" s="16"/>
      <c r="I15" s="16"/>
      <c r="J15" s="16"/>
      <c r="K15" s="16"/>
      <c r="L15" s="16"/>
      <c r="M15" s="120"/>
      <c r="N15" s="120"/>
      <c r="O15" s="120"/>
      <c r="P15" s="120"/>
      <c r="Q15" s="120"/>
      <c r="R15" s="18" t="s">
        <v>51</v>
      </c>
      <c r="S15" s="75" t="s">
        <v>239</v>
      </c>
      <c r="T15" s="88">
        <v>16.47</v>
      </c>
      <c r="U15" s="21">
        <v>1</v>
      </c>
      <c r="V15" s="120"/>
      <c r="W15" s="120"/>
      <c r="X15" s="120"/>
      <c r="Y15" s="120"/>
      <c r="Z15" s="120"/>
      <c r="AA15" s="120"/>
      <c r="AB15" s="120"/>
      <c r="AC15" s="120"/>
      <c r="AD15" s="120"/>
      <c r="AE15" s="120"/>
      <c r="AF15" s="120"/>
      <c r="AG15" s="120"/>
      <c r="AH15" s="120"/>
      <c r="AI15" s="120"/>
      <c r="AJ15" s="120"/>
      <c r="AK15" s="120"/>
      <c r="AL15" s="120"/>
      <c r="AM15" s="120"/>
      <c r="AN15" s="120"/>
      <c r="AO15" s="120"/>
      <c r="AP15" s="79"/>
      <c r="AQ15" s="79"/>
      <c r="AR15" s="79"/>
      <c r="AS15" s="79"/>
      <c r="AT15" s="79"/>
      <c r="AU15" s="79"/>
      <c r="AV15" s="79"/>
      <c r="AW15" s="79"/>
    </row>
    <row r="16" spans="1:49" ht="19" x14ac:dyDescent="0.25">
      <c r="A16" s="28" t="s">
        <v>55</v>
      </c>
      <c r="B16" s="71">
        <v>37</v>
      </c>
      <c r="C16" s="20" t="s">
        <v>260</v>
      </c>
      <c r="D16" s="156" t="s">
        <v>145</v>
      </c>
      <c r="E16" s="76">
        <v>5.77</v>
      </c>
      <c r="F16" s="29">
        <v>4</v>
      </c>
      <c r="G16" s="16"/>
      <c r="H16" s="16"/>
      <c r="I16" s="16"/>
      <c r="J16" s="16"/>
      <c r="K16" s="16"/>
      <c r="L16" s="16"/>
      <c r="M16" s="120"/>
      <c r="N16" s="120"/>
      <c r="O16" s="120"/>
      <c r="P16" s="120"/>
      <c r="Q16" s="120"/>
      <c r="R16" s="23" t="s">
        <v>52</v>
      </c>
      <c r="S16" s="70" t="s">
        <v>270</v>
      </c>
      <c r="T16" s="89">
        <v>10.83</v>
      </c>
      <c r="U16" s="25">
        <v>3</v>
      </c>
      <c r="V16" s="120"/>
      <c r="W16" s="120"/>
      <c r="X16" s="120"/>
      <c r="Y16" s="120"/>
      <c r="Z16" s="120"/>
      <c r="AA16" s="120"/>
      <c r="AB16" s="120"/>
      <c r="AC16" s="120"/>
      <c r="AD16" s="120"/>
      <c r="AE16" s="120"/>
      <c r="AF16" s="120"/>
      <c r="AG16" s="120"/>
      <c r="AH16" s="120"/>
      <c r="AI16" s="120"/>
      <c r="AJ16" s="120"/>
      <c r="AK16" s="120"/>
      <c r="AL16" s="120"/>
      <c r="AM16" s="120"/>
      <c r="AN16" s="120"/>
      <c r="AO16" s="120"/>
      <c r="AP16" s="79"/>
      <c r="AQ16" s="79"/>
      <c r="AR16" s="79"/>
      <c r="AS16" s="79"/>
      <c r="AT16" s="79"/>
      <c r="AU16" s="79"/>
      <c r="AV16" s="79"/>
      <c r="AW16" s="79"/>
    </row>
    <row r="17" spans="1:49" ht="19" x14ac:dyDescent="0.25">
      <c r="A17" s="78"/>
      <c r="B17" s="22"/>
      <c r="C17" s="22"/>
      <c r="D17" s="154"/>
      <c r="E17" s="34"/>
      <c r="F17" s="22"/>
      <c r="G17" s="16"/>
      <c r="H17" s="16"/>
      <c r="I17" s="16"/>
      <c r="J17" s="16"/>
      <c r="K17" s="16"/>
      <c r="L17" s="16"/>
      <c r="M17" s="120"/>
      <c r="N17" s="120"/>
      <c r="O17" s="120"/>
      <c r="P17" s="120"/>
      <c r="Q17" s="120"/>
      <c r="R17" s="188" t="s">
        <v>307</v>
      </c>
      <c r="S17" s="75" t="s">
        <v>313</v>
      </c>
      <c r="T17" s="88">
        <v>6.6</v>
      </c>
      <c r="U17" s="21">
        <v>4</v>
      </c>
      <c r="V17" s="120"/>
      <c r="W17" s="120"/>
      <c r="X17" s="120"/>
      <c r="Y17" s="120"/>
      <c r="Z17" s="120"/>
      <c r="AA17" s="120"/>
      <c r="AB17" s="120"/>
      <c r="AC17" s="120"/>
      <c r="AD17" s="120"/>
      <c r="AE17" s="120"/>
      <c r="AF17" s="120"/>
      <c r="AG17" s="120"/>
      <c r="AH17" s="120"/>
      <c r="AI17" s="120"/>
      <c r="AJ17" s="120"/>
      <c r="AK17" s="120"/>
      <c r="AL17" s="120"/>
      <c r="AM17" s="120"/>
      <c r="AN17" s="120"/>
      <c r="AO17" s="120"/>
      <c r="AP17" s="79"/>
      <c r="AQ17" s="79"/>
      <c r="AR17" s="79"/>
      <c r="AS17" s="79"/>
      <c r="AT17" s="79"/>
      <c r="AU17" s="79"/>
      <c r="AV17" s="79"/>
      <c r="AW17" s="79"/>
    </row>
    <row r="18" spans="1:49" ht="19" x14ac:dyDescent="0.25">
      <c r="A18" s="78" t="s">
        <v>33</v>
      </c>
      <c r="B18" s="17" t="s">
        <v>33</v>
      </c>
      <c r="C18" s="17"/>
      <c r="D18" s="27"/>
      <c r="E18" s="27"/>
      <c r="F18" s="17">
        <v>3</v>
      </c>
      <c r="G18" s="16"/>
      <c r="H18" s="120"/>
      <c r="I18" s="120"/>
      <c r="J18" s="120"/>
      <c r="K18" s="16"/>
      <c r="L18" s="16"/>
      <c r="M18" s="120"/>
      <c r="N18" s="120"/>
      <c r="O18" s="120"/>
      <c r="P18" s="120"/>
      <c r="Q18" s="120"/>
      <c r="R18" s="28" t="s">
        <v>55</v>
      </c>
      <c r="S18" s="76" t="s">
        <v>272</v>
      </c>
      <c r="T18" s="90">
        <v>12.44</v>
      </c>
      <c r="U18" s="30">
        <v>2</v>
      </c>
      <c r="V18" s="120"/>
      <c r="W18" s="120"/>
      <c r="X18" s="120"/>
      <c r="Y18" s="120"/>
      <c r="Z18" s="120"/>
      <c r="AA18" s="120"/>
      <c r="AB18" s="120"/>
      <c r="AC18" s="120"/>
      <c r="AD18" s="120"/>
      <c r="AE18" s="120"/>
      <c r="AF18" s="120"/>
      <c r="AG18" s="120"/>
      <c r="AH18" s="120"/>
      <c r="AI18" s="120"/>
      <c r="AJ18" s="120"/>
      <c r="AK18" s="120"/>
      <c r="AL18" s="120"/>
      <c r="AM18" s="120"/>
      <c r="AN18" s="120"/>
      <c r="AO18" s="120"/>
      <c r="AP18" s="79"/>
      <c r="AQ18" s="79"/>
      <c r="AR18" s="79"/>
      <c r="AS18" s="79"/>
      <c r="AT18" s="79"/>
      <c r="AU18" s="79"/>
      <c r="AV18" s="79"/>
      <c r="AW18" s="79"/>
    </row>
    <row r="19" spans="1:49" ht="19" x14ac:dyDescent="0.25">
      <c r="A19" s="18" t="s">
        <v>51</v>
      </c>
      <c r="B19" s="32">
        <v>6</v>
      </c>
      <c r="C19" s="20" t="s">
        <v>250</v>
      </c>
      <c r="D19" s="151" t="s">
        <v>143</v>
      </c>
      <c r="E19" s="75">
        <v>11.77</v>
      </c>
      <c r="F19" s="19">
        <v>3</v>
      </c>
      <c r="G19" s="16"/>
      <c r="H19" s="16"/>
      <c r="I19" s="16"/>
      <c r="J19" s="16"/>
      <c r="K19" s="16"/>
      <c r="L19" s="16"/>
      <c r="M19" s="13" t="s">
        <v>42</v>
      </c>
      <c r="N19" s="120"/>
      <c r="O19" s="120"/>
      <c r="P19" s="120"/>
      <c r="Q19" s="120"/>
      <c r="R19" s="22"/>
      <c r="S19" s="34"/>
      <c r="T19" s="34"/>
      <c r="U19" s="22"/>
      <c r="V19" s="120"/>
      <c r="W19" s="120"/>
      <c r="X19" s="120"/>
      <c r="Y19" s="120"/>
      <c r="Z19" s="120"/>
      <c r="AA19" s="120"/>
      <c r="AB19" s="120"/>
      <c r="AC19" s="120"/>
      <c r="AD19" s="120"/>
      <c r="AE19" s="120"/>
      <c r="AF19" s="120"/>
      <c r="AG19" s="120"/>
      <c r="AH19" s="120"/>
      <c r="AI19" s="120"/>
      <c r="AJ19" s="120"/>
      <c r="AK19" s="120"/>
      <c r="AL19" s="120"/>
      <c r="AM19" s="120"/>
      <c r="AN19" s="120"/>
      <c r="AO19" s="120"/>
      <c r="AP19" s="79"/>
      <c r="AQ19" s="79"/>
      <c r="AR19" s="79"/>
      <c r="AS19" s="79"/>
      <c r="AT19" s="79"/>
      <c r="AU19" s="79"/>
      <c r="AV19" s="79"/>
      <c r="AW19" s="79"/>
    </row>
    <row r="20" spans="1:49" ht="19" x14ac:dyDescent="0.25">
      <c r="A20" s="23" t="s">
        <v>52</v>
      </c>
      <c r="B20" s="35">
        <v>19</v>
      </c>
      <c r="C20" s="20" t="s">
        <v>301</v>
      </c>
      <c r="D20" s="151" t="s">
        <v>147</v>
      </c>
      <c r="E20" s="75">
        <v>13.73</v>
      </c>
      <c r="F20" s="19">
        <v>2</v>
      </c>
      <c r="G20" s="16"/>
      <c r="H20" s="22"/>
      <c r="I20" s="16"/>
      <c r="J20" s="16"/>
      <c r="K20" s="22"/>
      <c r="L20" s="16"/>
      <c r="M20" s="120"/>
      <c r="N20" s="120"/>
      <c r="O20" s="120"/>
      <c r="P20" s="120"/>
      <c r="Q20" s="120"/>
      <c r="R20" s="22"/>
      <c r="S20" s="27" t="s">
        <v>57</v>
      </c>
      <c r="T20" s="27"/>
      <c r="U20" s="17">
        <v>24</v>
      </c>
      <c r="V20" s="120"/>
      <c r="W20" s="120"/>
      <c r="X20" s="120"/>
      <c r="Y20" s="120"/>
      <c r="Z20" s="120"/>
      <c r="AA20" s="120"/>
      <c r="AB20" s="120"/>
      <c r="AC20" s="120"/>
      <c r="AD20" s="120"/>
      <c r="AE20" s="120"/>
      <c r="AF20" s="120"/>
      <c r="AG20" s="120"/>
      <c r="AH20" s="120"/>
      <c r="AI20" s="120"/>
      <c r="AJ20" s="120"/>
      <c r="AK20" s="120"/>
      <c r="AL20" s="120"/>
      <c r="AM20" s="120"/>
      <c r="AN20" s="120"/>
      <c r="AO20" s="120"/>
      <c r="AP20" s="79"/>
      <c r="AQ20" s="79"/>
      <c r="AR20" s="79"/>
      <c r="AS20" s="79"/>
      <c r="AT20" s="79"/>
      <c r="AU20" s="79"/>
      <c r="AV20" s="79"/>
      <c r="AW20" s="79"/>
    </row>
    <row r="21" spans="1:49" ht="19" x14ac:dyDescent="0.25">
      <c r="A21" s="188" t="s">
        <v>307</v>
      </c>
      <c r="B21" s="35">
        <v>30</v>
      </c>
      <c r="C21" s="20" t="s">
        <v>275</v>
      </c>
      <c r="D21" s="151" t="s">
        <v>248</v>
      </c>
      <c r="E21" s="75">
        <v>13.84</v>
      </c>
      <c r="F21" s="19">
        <v>1</v>
      </c>
      <c r="G21" s="16"/>
      <c r="H21" s="17" t="s">
        <v>54</v>
      </c>
      <c r="I21" s="27" t="s">
        <v>32</v>
      </c>
      <c r="J21" s="40"/>
      <c r="K21" s="17">
        <v>14</v>
      </c>
      <c r="L21" s="16"/>
      <c r="M21" s="120"/>
      <c r="N21" s="120"/>
      <c r="O21" s="120"/>
      <c r="P21" s="120"/>
      <c r="Q21" s="120"/>
      <c r="R21" s="18" t="s">
        <v>51</v>
      </c>
      <c r="S21" s="71" t="s">
        <v>306</v>
      </c>
      <c r="T21" s="91">
        <v>8.77</v>
      </c>
      <c r="U21" s="31">
        <v>3</v>
      </c>
      <c r="V21" s="120"/>
      <c r="W21" s="13" t="s">
        <v>115</v>
      </c>
      <c r="X21" s="120"/>
      <c r="Y21" s="120"/>
      <c r="Z21" s="120"/>
      <c r="AA21" s="120"/>
      <c r="AB21" s="120"/>
      <c r="AC21" s="120"/>
      <c r="AD21" s="120"/>
      <c r="AE21" s="120"/>
      <c r="AF21" s="120"/>
      <c r="AG21" s="120"/>
      <c r="AH21" s="120"/>
      <c r="AI21" s="120"/>
      <c r="AJ21" s="120"/>
      <c r="AK21" s="120"/>
      <c r="AL21" s="120"/>
      <c r="AM21" s="120"/>
      <c r="AN21" s="120"/>
      <c r="AO21" s="120"/>
      <c r="AP21" s="79"/>
      <c r="AQ21" s="79"/>
      <c r="AR21" s="79"/>
      <c r="AS21" s="79"/>
      <c r="AT21" s="79"/>
      <c r="AU21" s="79"/>
      <c r="AV21" s="79"/>
      <c r="AW21" s="79"/>
    </row>
    <row r="22" spans="1:49" ht="19" x14ac:dyDescent="0.25">
      <c r="A22" s="28" t="s">
        <v>55</v>
      </c>
      <c r="B22" s="37">
        <v>43</v>
      </c>
      <c r="C22" s="20" t="s">
        <v>256</v>
      </c>
      <c r="D22" s="151" t="s">
        <v>142</v>
      </c>
      <c r="E22" s="75">
        <v>3.23</v>
      </c>
      <c r="F22" s="19">
        <v>4</v>
      </c>
      <c r="G22" s="16"/>
      <c r="H22" s="18" t="s">
        <v>51</v>
      </c>
      <c r="I22" s="75" t="s">
        <v>250</v>
      </c>
      <c r="J22" s="96">
        <v>9.1999999999999993</v>
      </c>
      <c r="K22" s="39">
        <v>2</v>
      </c>
      <c r="L22" s="16"/>
      <c r="M22" s="120"/>
      <c r="N22" s="120"/>
      <c r="O22" s="120"/>
      <c r="P22" s="120"/>
      <c r="Q22" s="120"/>
      <c r="R22" s="23" t="s">
        <v>52</v>
      </c>
      <c r="S22" s="71" t="s">
        <v>312</v>
      </c>
      <c r="T22" s="71">
        <v>13.36</v>
      </c>
      <c r="U22" s="19">
        <v>1</v>
      </c>
      <c r="V22" s="120"/>
      <c r="W22" s="120"/>
      <c r="X22" s="120"/>
      <c r="Y22" s="120"/>
      <c r="Z22" s="120"/>
      <c r="AA22" s="120"/>
      <c r="AB22" s="120"/>
      <c r="AC22" s="120"/>
      <c r="AD22" s="120"/>
      <c r="AE22" s="120"/>
      <c r="AF22" s="120"/>
      <c r="AG22" s="120"/>
      <c r="AH22" s="120"/>
      <c r="AI22" s="120"/>
      <c r="AJ22" s="120"/>
      <c r="AK22" s="120"/>
      <c r="AL22" s="120"/>
      <c r="AM22" s="120"/>
      <c r="AN22" s="120"/>
      <c r="AO22" s="120"/>
      <c r="AP22" s="79"/>
      <c r="AQ22" s="79"/>
      <c r="AR22" s="79"/>
      <c r="AS22" s="79"/>
      <c r="AT22" s="79"/>
      <c r="AU22" s="79"/>
      <c r="AV22" s="79"/>
      <c r="AW22" s="79"/>
    </row>
    <row r="23" spans="1:49" ht="19" x14ac:dyDescent="0.25">
      <c r="A23" s="78"/>
      <c r="B23" s="22"/>
      <c r="C23" s="22"/>
      <c r="D23" s="154"/>
      <c r="E23" s="34"/>
      <c r="F23" s="22"/>
      <c r="G23" s="16"/>
      <c r="H23" s="23" t="s">
        <v>52</v>
      </c>
      <c r="I23" s="75" t="s">
        <v>256</v>
      </c>
      <c r="J23" s="88">
        <v>3</v>
      </c>
      <c r="K23" s="21">
        <v>4</v>
      </c>
      <c r="L23" s="16"/>
      <c r="M23" s="17" t="s">
        <v>54</v>
      </c>
      <c r="N23" s="27" t="s">
        <v>30</v>
      </c>
      <c r="O23" s="27"/>
      <c r="P23" s="17">
        <v>19</v>
      </c>
      <c r="Q23" s="120"/>
      <c r="R23" s="188" t="s">
        <v>307</v>
      </c>
      <c r="S23" s="71" t="s">
        <v>275</v>
      </c>
      <c r="T23" s="71">
        <v>6.37</v>
      </c>
      <c r="U23" s="19">
        <v>4</v>
      </c>
      <c r="V23" s="120"/>
      <c r="W23" s="13" t="s">
        <v>326</v>
      </c>
      <c r="X23" s="120"/>
      <c r="Y23" s="120"/>
      <c r="Z23" s="120"/>
      <c r="AA23" s="120"/>
      <c r="AB23" s="120"/>
      <c r="AC23" s="120"/>
      <c r="AD23" s="120"/>
      <c r="AE23" s="120"/>
      <c r="AF23" s="120"/>
      <c r="AG23" s="120"/>
      <c r="AH23" s="120"/>
      <c r="AI23" s="120"/>
      <c r="AJ23" s="120"/>
      <c r="AK23" s="120"/>
      <c r="AL23" s="120"/>
      <c r="AM23" s="120"/>
      <c r="AN23" s="120"/>
      <c r="AO23" s="120"/>
      <c r="AP23" s="79"/>
      <c r="AQ23" s="79"/>
      <c r="AR23" s="79"/>
      <c r="AS23" s="79"/>
      <c r="AT23" s="79"/>
      <c r="AU23" s="79"/>
      <c r="AV23" s="79"/>
      <c r="AW23" s="79"/>
    </row>
    <row r="24" spans="1:49" ht="19" x14ac:dyDescent="0.25">
      <c r="A24" s="17" t="s">
        <v>58</v>
      </c>
      <c r="B24" s="17" t="s">
        <v>58</v>
      </c>
      <c r="C24" s="17"/>
      <c r="D24" s="27"/>
      <c r="E24" s="27"/>
      <c r="F24" s="17">
        <v>4</v>
      </c>
      <c r="G24" s="16"/>
      <c r="H24" s="188" t="s">
        <v>307</v>
      </c>
      <c r="I24" s="75" t="s">
        <v>247</v>
      </c>
      <c r="J24" s="89">
        <v>8.9</v>
      </c>
      <c r="K24" s="25">
        <v>3</v>
      </c>
      <c r="L24" s="16"/>
      <c r="M24" s="18" t="s">
        <v>51</v>
      </c>
      <c r="N24" s="72" t="s">
        <v>272</v>
      </c>
      <c r="O24" s="75">
        <v>8.1</v>
      </c>
      <c r="P24" s="31">
        <v>2</v>
      </c>
      <c r="Q24" s="120"/>
      <c r="R24" s="28" t="s">
        <v>55</v>
      </c>
      <c r="S24" s="71" t="s">
        <v>240</v>
      </c>
      <c r="T24" s="92">
        <v>10.67</v>
      </c>
      <c r="U24" s="29">
        <v>2</v>
      </c>
      <c r="V24" s="120"/>
      <c r="W24" s="120"/>
      <c r="X24" s="120"/>
      <c r="Y24" s="120"/>
      <c r="Z24" s="120"/>
      <c r="AA24" s="120"/>
      <c r="AB24" s="120"/>
      <c r="AC24" s="120"/>
      <c r="AD24" s="120"/>
      <c r="AE24" s="120"/>
      <c r="AF24" s="120"/>
      <c r="AG24" s="120"/>
      <c r="AH24" s="120"/>
      <c r="AI24" s="120"/>
      <c r="AJ24" s="120"/>
      <c r="AK24" s="120"/>
      <c r="AL24" s="120"/>
      <c r="AM24" s="120"/>
      <c r="AN24" s="120"/>
      <c r="AO24" s="120"/>
      <c r="AP24" s="79"/>
      <c r="AQ24" s="79"/>
      <c r="AR24" s="79"/>
      <c r="AS24" s="79"/>
      <c r="AT24" s="79"/>
      <c r="AU24" s="79"/>
      <c r="AV24" s="79"/>
      <c r="AW24" s="79"/>
    </row>
    <row r="25" spans="1:49" ht="19" x14ac:dyDescent="0.25">
      <c r="A25" s="18" t="s">
        <v>51</v>
      </c>
      <c r="B25" s="32">
        <v>7</v>
      </c>
      <c r="C25" s="20" t="s">
        <v>277</v>
      </c>
      <c r="D25" s="151" t="s">
        <v>147</v>
      </c>
      <c r="E25" s="75">
        <v>12.66</v>
      </c>
      <c r="F25" s="19">
        <v>1</v>
      </c>
      <c r="G25" s="16"/>
      <c r="H25" s="28" t="s">
        <v>55</v>
      </c>
      <c r="I25" s="75" t="s">
        <v>266</v>
      </c>
      <c r="J25" s="88">
        <v>10.23</v>
      </c>
      <c r="K25" s="21">
        <v>1</v>
      </c>
      <c r="L25" s="16"/>
      <c r="M25" s="23" t="s">
        <v>52</v>
      </c>
      <c r="N25" s="73" t="s">
        <v>240</v>
      </c>
      <c r="O25" s="75">
        <v>9.5</v>
      </c>
      <c r="P25" s="19">
        <v>1</v>
      </c>
      <c r="Q25" s="120"/>
      <c r="R25" s="22"/>
      <c r="S25" s="34"/>
      <c r="T25" s="34"/>
      <c r="U25" s="22"/>
      <c r="V25" s="120"/>
      <c r="W25" s="120"/>
      <c r="X25" s="120"/>
      <c r="Y25" s="120"/>
      <c r="Z25" s="120"/>
      <c r="AA25" s="120"/>
      <c r="AB25" s="13" t="s">
        <v>115</v>
      </c>
      <c r="AC25" s="120"/>
      <c r="AD25" s="120"/>
      <c r="AE25" s="120"/>
      <c r="AF25" s="120"/>
      <c r="AG25" s="120"/>
      <c r="AH25" s="120"/>
      <c r="AI25" s="120"/>
      <c r="AJ25" s="120"/>
      <c r="AK25" s="120"/>
      <c r="AL25" s="120"/>
      <c r="AM25" s="120"/>
      <c r="AN25" s="120"/>
      <c r="AO25" s="120"/>
      <c r="AP25" s="79"/>
      <c r="AQ25" s="79"/>
      <c r="AR25" s="79"/>
      <c r="AS25" s="79"/>
      <c r="AT25" s="79"/>
      <c r="AU25" s="79"/>
      <c r="AV25" s="79"/>
      <c r="AW25" s="79"/>
    </row>
    <row r="26" spans="1:49" ht="19" x14ac:dyDescent="0.25">
      <c r="A26" s="23" t="s">
        <v>52</v>
      </c>
      <c r="B26" s="35">
        <v>18</v>
      </c>
      <c r="C26" s="20" t="s">
        <v>247</v>
      </c>
      <c r="D26" s="151" t="s">
        <v>145</v>
      </c>
      <c r="E26" s="75">
        <v>7.07</v>
      </c>
      <c r="F26" s="19">
        <v>3</v>
      </c>
      <c r="G26" s="16"/>
      <c r="H26" s="22"/>
      <c r="I26" s="22"/>
      <c r="J26" s="22"/>
      <c r="K26" s="22"/>
      <c r="L26" s="16"/>
      <c r="M26" s="188" t="s">
        <v>307</v>
      </c>
      <c r="N26" s="73" t="s">
        <v>266</v>
      </c>
      <c r="O26" s="75">
        <v>7.04</v>
      </c>
      <c r="P26" s="19">
        <v>3</v>
      </c>
      <c r="Q26" s="120"/>
      <c r="R26" s="22"/>
      <c r="S26" s="27" t="s">
        <v>59</v>
      </c>
      <c r="T26" s="27"/>
      <c r="U26" s="17">
        <v>25</v>
      </c>
      <c r="V26" s="120"/>
      <c r="W26" s="16"/>
      <c r="X26" s="27" t="s">
        <v>60</v>
      </c>
      <c r="Y26" s="27"/>
      <c r="Z26" s="17">
        <v>31</v>
      </c>
      <c r="AA26" s="120"/>
      <c r="AB26" s="120"/>
      <c r="AC26" s="120"/>
      <c r="AD26" s="120"/>
      <c r="AE26" s="120"/>
      <c r="AF26" s="120"/>
      <c r="AG26" s="120"/>
      <c r="AH26" s="120"/>
      <c r="AI26" s="120"/>
      <c r="AJ26" s="120"/>
      <c r="AK26" s="120"/>
      <c r="AL26" s="120"/>
      <c r="AM26" s="120"/>
      <c r="AN26" s="120"/>
      <c r="AO26" s="120"/>
      <c r="AP26" s="79"/>
      <c r="AQ26" s="79"/>
      <c r="AR26" s="79"/>
      <c r="AS26" s="79"/>
      <c r="AT26" s="79"/>
      <c r="AU26" s="79"/>
      <c r="AV26" s="79"/>
      <c r="AW26" s="79"/>
    </row>
    <row r="27" spans="1:49" ht="19" x14ac:dyDescent="0.25">
      <c r="A27" s="188" t="s">
        <v>307</v>
      </c>
      <c r="B27" s="35">
        <v>31</v>
      </c>
      <c r="C27" s="20" t="s">
        <v>266</v>
      </c>
      <c r="D27" s="151" t="s">
        <v>146</v>
      </c>
      <c r="E27" s="75">
        <v>5.5</v>
      </c>
      <c r="F27" s="19">
        <v>4</v>
      </c>
      <c r="G27" s="16"/>
      <c r="H27" s="16"/>
      <c r="I27" s="16"/>
      <c r="J27" s="16"/>
      <c r="K27" s="16"/>
      <c r="L27" s="16"/>
      <c r="M27" s="16"/>
      <c r="N27" s="16"/>
      <c r="O27" s="16"/>
      <c r="P27" s="16"/>
      <c r="Q27" s="120"/>
      <c r="R27" s="18" t="s">
        <v>51</v>
      </c>
      <c r="S27" s="71" t="s">
        <v>277</v>
      </c>
      <c r="T27" s="91">
        <v>10.9</v>
      </c>
      <c r="U27" s="31">
        <v>2</v>
      </c>
      <c r="V27" s="120"/>
      <c r="W27" s="18" t="s">
        <v>51</v>
      </c>
      <c r="X27" s="75" t="s">
        <v>239</v>
      </c>
      <c r="Y27" s="88">
        <v>14.4</v>
      </c>
      <c r="Z27" s="21">
        <v>1</v>
      </c>
      <c r="AA27" s="120"/>
      <c r="AB27" s="13" t="s">
        <v>120</v>
      </c>
      <c r="AC27" s="120"/>
      <c r="AD27" s="120"/>
      <c r="AE27" s="120"/>
      <c r="AF27" s="120"/>
      <c r="AG27" s="120"/>
      <c r="AH27" s="120"/>
      <c r="AI27" s="120"/>
      <c r="AJ27" s="120"/>
      <c r="AK27" s="120"/>
      <c r="AL27" s="120"/>
      <c r="AM27" s="120"/>
      <c r="AN27" s="120"/>
      <c r="AO27" s="120"/>
      <c r="AP27" s="79"/>
      <c r="AQ27" s="79"/>
      <c r="AR27" s="79"/>
      <c r="AS27" s="79"/>
      <c r="AT27" s="79"/>
      <c r="AU27" s="79"/>
      <c r="AV27" s="79"/>
      <c r="AW27" s="79"/>
    </row>
    <row r="28" spans="1:49" ht="19" x14ac:dyDescent="0.25">
      <c r="A28" s="28" t="s">
        <v>55</v>
      </c>
      <c r="B28" s="37">
        <v>42</v>
      </c>
      <c r="C28" s="20" t="s">
        <v>264</v>
      </c>
      <c r="D28" s="151" t="s">
        <v>142</v>
      </c>
      <c r="E28" s="75">
        <v>12.03</v>
      </c>
      <c r="F28" s="19">
        <v>2</v>
      </c>
      <c r="G28" s="16"/>
      <c r="H28" s="16"/>
      <c r="I28" s="16"/>
      <c r="J28" s="16"/>
      <c r="K28" s="16"/>
      <c r="L28" s="16"/>
      <c r="M28" s="120"/>
      <c r="N28" s="120"/>
      <c r="O28" s="120"/>
      <c r="P28" s="120"/>
      <c r="Q28" s="120"/>
      <c r="R28" s="23" t="s">
        <v>52</v>
      </c>
      <c r="S28" s="71" t="s">
        <v>261</v>
      </c>
      <c r="T28" s="71">
        <v>9.6999999999999993</v>
      </c>
      <c r="U28" s="19">
        <v>3</v>
      </c>
      <c r="V28" s="120"/>
      <c r="W28" s="23" t="s">
        <v>52</v>
      </c>
      <c r="X28" s="70" t="s">
        <v>272</v>
      </c>
      <c r="Y28" s="89">
        <v>8.56</v>
      </c>
      <c r="Z28" s="25">
        <v>4</v>
      </c>
      <c r="AA28" s="120"/>
      <c r="AB28" s="120"/>
      <c r="AC28" s="120"/>
      <c r="AD28" s="120"/>
      <c r="AE28" s="120"/>
      <c r="AF28" s="120"/>
      <c r="AG28" s="120"/>
      <c r="AH28" s="120"/>
      <c r="AI28" s="120"/>
      <c r="AJ28" s="120"/>
      <c r="AK28" s="120"/>
      <c r="AL28" s="120"/>
      <c r="AM28" s="120"/>
      <c r="AN28" s="120"/>
      <c r="AO28" s="120"/>
      <c r="AP28" s="79"/>
      <c r="AQ28" s="79"/>
      <c r="AR28" s="79"/>
      <c r="AS28" s="79"/>
      <c r="AT28" s="79"/>
      <c r="AU28" s="79"/>
      <c r="AV28" s="79"/>
      <c r="AW28" s="79"/>
    </row>
    <row r="29" spans="1:49" ht="19" x14ac:dyDescent="0.25">
      <c r="A29" s="17"/>
      <c r="B29" s="16"/>
      <c r="C29" s="16"/>
      <c r="D29" s="27"/>
      <c r="E29" s="40"/>
      <c r="F29" s="16"/>
      <c r="G29" s="16"/>
      <c r="H29" s="16"/>
      <c r="I29" s="16"/>
      <c r="J29" s="16"/>
      <c r="K29" s="16"/>
      <c r="L29" s="16"/>
      <c r="M29" s="120"/>
      <c r="N29" s="120"/>
      <c r="O29" s="120"/>
      <c r="P29" s="120"/>
      <c r="Q29" s="120"/>
      <c r="R29" s="188" t="s">
        <v>307</v>
      </c>
      <c r="S29" s="71" t="s">
        <v>314</v>
      </c>
      <c r="T29" s="71">
        <v>11.1</v>
      </c>
      <c r="U29" s="19">
        <v>1</v>
      </c>
      <c r="V29" s="120"/>
      <c r="W29" s="188" t="s">
        <v>307</v>
      </c>
      <c r="X29" s="75" t="s">
        <v>312</v>
      </c>
      <c r="Y29" s="88">
        <v>13.6</v>
      </c>
      <c r="Z29" s="21">
        <v>2</v>
      </c>
      <c r="AA29" s="120"/>
      <c r="AB29" s="120"/>
      <c r="AC29" s="120"/>
      <c r="AD29" s="120"/>
      <c r="AE29" s="120"/>
      <c r="AF29" s="120"/>
      <c r="AG29" s="120"/>
      <c r="AH29" s="120"/>
      <c r="AI29" s="120"/>
      <c r="AJ29" s="120"/>
      <c r="AK29" s="120"/>
      <c r="AL29" s="120"/>
      <c r="AM29" s="120"/>
      <c r="AN29" s="120"/>
      <c r="AO29" s="120"/>
      <c r="AP29" s="79"/>
      <c r="AQ29" s="79"/>
      <c r="AR29" s="79"/>
      <c r="AS29" s="79"/>
      <c r="AT29" s="79"/>
      <c r="AU29" s="79"/>
      <c r="AV29" s="79"/>
      <c r="AW29" s="79"/>
    </row>
    <row r="30" spans="1:49" ht="19" x14ac:dyDescent="0.25">
      <c r="A30" s="17" t="s">
        <v>61</v>
      </c>
      <c r="B30" s="17" t="s">
        <v>61</v>
      </c>
      <c r="C30" s="17"/>
      <c r="D30" s="27"/>
      <c r="E30" s="27"/>
      <c r="F30" s="17">
        <v>5</v>
      </c>
      <c r="G30" s="16"/>
      <c r="H30" s="16"/>
      <c r="I30" s="16"/>
      <c r="J30" s="16"/>
      <c r="K30" s="16"/>
      <c r="L30" s="16"/>
      <c r="M30" s="120"/>
      <c r="N30" s="120"/>
      <c r="O30" s="120"/>
      <c r="P30" s="120"/>
      <c r="Q30" s="120"/>
      <c r="R30" s="28" t="s">
        <v>55</v>
      </c>
      <c r="S30" s="71" t="s">
        <v>335</v>
      </c>
      <c r="T30" s="92">
        <v>3.84</v>
      </c>
      <c r="U30" s="29">
        <v>4</v>
      </c>
      <c r="V30" s="120"/>
      <c r="W30" s="28" t="s">
        <v>55</v>
      </c>
      <c r="X30" s="76" t="s">
        <v>240</v>
      </c>
      <c r="Y30" s="90">
        <v>9.5</v>
      </c>
      <c r="Z30" s="30">
        <v>3</v>
      </c>
      <c r="AA30" s="120"/>
      <c r="AB30" s="16"/>
      <c r="AC30" s="27" t="s">
        <v>328</v>
      </c>
      <c r="AD30" s="27"/>
      <c r="AE30" s="17">
        <v>35</v>
      </c>
      <c r="AF30" s="120"/>
      <c r="AG30" s="120"/>
      <c r="AH30" s="120"/>
      <c r="AI30" s="120"/>
      <c r="AJ30" s="120"/>
      <c r="AK30" s="120"/>
      <c r="AL30" s="120"/>
      <c r="AM30" s="120"/>
      <c r="AN30" s="120"/>
      <c r="AO30" s="120"/>
      <c r="AP30" s="79"/>
      <c r="AQ30" s="79"/>
      <c r="AR30" s="79"/>
      <c r="AS30" s="79"/>
      <c r="AT30" s="79"/>
      <c r="AU30" s="79"/>
      <c r="AV30" s="79"/>
      <c r="AW30" s="79"/>
    </row>
    <row r="31" spans="1:49" ht="19" x14ac:dyDescent="0.25">
      <c r="A31" s="18" t="s">
        <v>51</v>
      </c>
      <c r="B31" s="32">
        <v>3</v>
      </c>
      <c r="C31" s="20" t="s">
        <v>261</v>
      </c>
      <c r="D31" s="151" t="s">
        <v>142</v>
      </c>
      <c r="E31" s="75">
        <v>15.5</v>
      </c>
      <c r="F31" s="19">
        <v>1</v>
      </c>
      <c r="G31" s="16"/>
      <c r="H31" s="16"/>
      <c r="I31" s="16"/>
      <c r="J31" s="16"/>
      <c r="K31" s="16"/>
      <c r="L31" s="16"/>
      <c r="M31" s="120"/>
      <c r="N31" s="120"/>
      <c r="O31" s="120"/>
      <c r="P31" s="120"/>
      <c r="Q31" s="120"/>
      <c r="R31" s="22"/>
      <c r="S31" s="34"/>
      <c r="T31" s="34"/>
      <c r="U31" s="22"/>
      <c r="V31" s="120"/>
      <c r="W31" s="22"/>
      <c r="X31" s="34"/>
      <c r="Y31" s="34"/>
      <c r="Z31" s="22"/>
      <c r="AA31" s="120"/>
      <c r="AB31" s="42" t="s">
        <v>51</v>
      </c>
      <c r="AC31" s="75" t="s">
        <v>239</v>
      </c>
      <c r="AD31" s="75">
        <v>11.87</v>
      </c>
      <c r="AE31" s="19">
        <v>3</v>
      </c>
      <c r="AF31" s="120"/>
      <c r="AG31" s="120"/>
      <c r="AH31" s="120"/>
      <c r="AI31" s="120"/>
      <c r="AJ31" s="120"/>
      <c r="AK31" s="120"/>
      <c r="AL31" s="120"/>
      <c r="AM31" s="120"/>
      <c r="AN31" s="120"/>
      <c r="AO31" s="120"/>
      <c r="AP31" s="79"/>
      <c r="AQ31" s="79"/>
      <c r="AR31" s="79"/>
      <c r="AS31" s="79"/>
      <c r="AT31" s="79"/>
      <c r="AU31" s="79"/>
      <c r="AV31" s="79"/>
      <c r="AW31" s="79"/>
    </row>
    <row r="32" spans="1:49" ht="19" x14ac:dyDescent="0.25">
      <c r="A32" s="23" t="s">
        <v>52</v>
      </c>
      <c r="B32" s="35">
        <v>22</v>
      </c>
      <c r="C32" s="20" t="s">
        <v>254</v>
      </c>
      <c r="D32" s="151" t="s">
        <v>143</v>
      </c>
      <c r="E32" s="75">
        <v>14.77</v>
      </c>
      <c r="F32" s="19">
        <v>2</v>
      </c>
      <c r="G32" s="16"/>
      <c r="H32" s="16"/>
      <c r="I32" s="16"/>
      <c r="J32" s="16"/>
      <c r="K32" s="16"/>
      <c r="L32" s="16"/>
      <c r="M32" s="17" t="s">
        <v>54</v>
      </c>
      <c r="N32" s="27" t="s">
        <v>32</v>
      </c>
      <c r="O32" s="27"/>
      <c r="P32" s="17">
        <v>20</v>
      </c>
      <c r="Q32" s="120"/>
      <c r="R32" s="16"/>
      <c r="S32" s="27" t="s">
        <v>62</v>
      </c>
      <c r="T32" s="27"/>
      <c r="U32" s="17">
        <v>26</v>
      </c>
      <c r="V32" s="120"/>
      <c r="W32" s="22"/>
      <c r="X32" s="27" t="s">
        <v>63</v>
      </c>
      <c r="Y32" s="27"/>
      <c r="Z32" s="17">
        <v>32</v>
      </c>
      <c r="AA32" s="120"/>
      <c r="AB32" s="23" t="s">
        <v>52</v>
      </c>
      <c r="AC32" s="75" t="s">
        <v>250</v>
      </c>
      <c r="AD32" s="75">
        <v>11</v>
      </c>
      <c r="AE32" s="19">
        <v>4</v>
      </c>
      <c r="AF32" s="120"/>
      <c r="AG32" s="120"/>
      <c r="AH32" s="120"/>
      <c r="AI32" s="120"/>
      <c r="AJ32" s="120"/>
      <c r="AK32" s="120"/>
      <c r="AL32" s="120"/>
      <c r="AM32" s="120"/>
      <c r="AN32" s="120"/>
      <c r="AO32" s="120"/>
      <c r="AP32" s="79"/>
      <c r="AQ32" s="79"/>
      <c r="AR32" s="79"/>
      <c r="AS32" s="79"/>
      <c r="AT32" s="79"/>
      <c r="AU32" s="79"/>
      <c r="AV32" s="79"/>
      <c r="AW32" s="79"/>
    </row>
    <row r="33" spans="1:49" ht="19" x14ac:dyDescent="0.25">
      <c r="A33" s="188" t="s">
        <v>307</v>
      </c>
      <c r="B33" s="35">
        <v>27</v>
      </c>
      <c r="C33" s="20" t="s">
        <v>268</v>
      </c>
      <c r="D33" s="151" t="s">
        <v>248</v>
      </c>
      <c r="E33" s="75">
        <v>4.7300000000000004</v>
      </c>
      <c r="F33" s="19">
        <v>4</v>
      </c>
      <c r="G33" s="16"/>
      <c r="H33" s="17" t="s">
        <v>54</v>
      </c>
      <c r="I33" s="27" t="s">
        <v>64</v>
      </c>
      <c r="J33" s="40"/>
      <c r="K33" s="17">
        <v>15</v>
      </c>
      <c r="L33" s="17"/>
      <c r="M33" s="18" t="s">
        <v>51</v>
      </c>
      <c r="N33" s="72" t="s">
        <v>250</v>
      </c>
      <c r="O33" s="75">
        <v>9.83</v>
      </c>
      <c r="P33" s="31">
        <v>1</v>
      </c>
      <c r="Q33" s="120"/>
      <c r="R33" s="18" t="s">
        <v>51</v>
      </c>
      <c r="S33" s="71" t="s">
        <v>264</v>
      </c>
      <c r="T33" s="91">
        <v>11.47</v>
      </c>
      <c r="U33" s="31">
        <v>1</v>
      </c>
      <c r="V33" s="120"/>
      <c r="W33" s="18" t="s">
        <v>51</v>
      </c>
      <c r="X33" s="71" t="s">
        <v>314</v>
      </c>
      <c r="Y33" s="91">
        <v>11.83</v>
      </c>
      <c r="Z33" s="31">
        <v>1</v>
      </c>
      <c r="AA33" s="120"/>
      <c r="AB33" s="188" t="s">
        <v>307</v>
      </c>
      <c r="AC33" s="75" t="s">
        <v>314</v>
      </c>
      <c r="AD33" s="88">
        <v>13.17</v>
      </c>
      <c r="AE33" s="21">
        <v>2</v>
      </c>
      <c r="AF33" s="120"/>
      <c r="AG33" s="139" t="s">
        <v>26</v>
      </c>
      <c r="AH33" s="120"/>
      <c r="AI33" s="120"/>
      <c r="AJ33" s="120"/>
      <c r="AK33" s="120"/>
      <c r="AL33" s="120"/>
      <c r="AM33" s="120"/>
      <c r="AN33" s="120"/>
      <c r="AO33" s="120"/>
      <c r="AP33" s="79"/>
      <c r="AQ33" s="79"/>
      <c r="AR33" s="79"/>
      <c r="AS33" s="79"/>
      <c r="AT33" s="79"/>
      <c r="AU33" s="79"/>
      <c r="AV33" s="79"/>
      <c r="AW33" s="79"/>
    </row>
    <row r="34" spans="1:49" ht="19" x14ac:dyDescent="0.25">
      <c r="A34" s="28" t="s">
        <v>55</v>
      </c>
      <c r="B34" s="37">
        <v>46</v>
      </c>
      <c r="C34" s="122" t="s">
        <v>302</v>
      </c>
      <c r="D34" s="151" t="s">
        <v>248</v>
      </c>
      <c r="E34" s="75">
        <v>7.94</v>
      </c>
      <c r="F34" s="19">
        <v>3</v>
      </c>
      <c r="G34" s="16"/>
      <c r="H34" s="18" t="s">
        <v>51</v>
      </c>
      <c r="I34" s="75" t="s">
        <v>302</v>
      </c>
      <c r="J34" s="97">
        <v>6.37</v>
      </c>
      <c r="K34" s="31">
        <v>4</v>
      </c>
      <c r="L34" s="16"/>
      <c r="M34" s="23" t="s">
        <v>52</v>
      </c>
      <c r="N34" s="73" t="s">
        <v>335</v>
      </c>
      <c r="O34" s="75">
        <v>8.86</v>
      </c>
      <c r="P34" s="19">
        <v>2</v>
      </c>
      <c r="Q34" s="120"/>
      <c r="R34" s="23" t="s">
        <v>52</v>
      </c>
      <c r="S34" s="71" t="s">
        <v>254</v>
      </c>
      <c r="T34" s="71">
        <v>9.3000000000000007</v>
      </c>
      <c r="U34" s="19">
        <v>4</v>
      </c>
      <c r="V34" s="120"/>
      <c r="W34" s="23" t="s">
        <v>52</v>
      </c>
      <c r="X34" s="71" t="s">
        <v>277</v>
      </c>
      <c r="Y34" s="71">
        <v>11.67</v>
      </c>
      <c r="Z34" s="19">
        <v>3</v>
      </c>
      <c r="AA34" s="120"/>
      <c r="AB34" s="28" t="s">
        <v>55</v>
      </c>
      <c r="AC34" s="76" t="s">
        <v>312</v>
      </c>
      <c r="AD34" s="90">
        <v>14.14</v>
      </c>
      <c r="AE34" s="30">
        <v>1</v>
      </c>
      <c r="AF34" s="120"/>
      <c r="AG34" s="120"/>
      <c r="AH34" s="120"/>
      <c r="AI34" s="120"/>
      <c r="AJ34" s="120"/>
      <c r="AK34" s="120"/>
      <c r="AL34" s="120"/>
      <c r="AM34" s="120"/>
      <c r="AN34" s="120"/>
      <c r="AO34" s="120"/>
      <c r="AP34" s="79"/>
      <c r="AQ34" s="79"/>
      <c r="AR34" s="79"/>
      <c r="AS34" s="79"/>
      <c r="AT34" s="79"/>
      <c r="AU34" s="79"/>
      <c r="AV34" s="79"/>
      <c r="AW34" s="79"/>
    </row>
    <row r="35" spans="1:49" ht="19" x14ac:dyDescent="0.25">
      <c r="A35" s="78"/>
      <c r="B35" s="22"/>
      <c r="C35" s="22"/>
      <c r="D35" s="154"/>
      <c r="E35" s="34"/>
      <c r="F35" s="22"/>
      <c r="G35" s="16"/>
      <c r="H35" s="23" t="s">
        <v>52</v>
      </c>
      <c r="I35" s="75" t="s">
        <v>268</v>
      </c>
      <c r="J35" s="75">
        <v>9.77</v>
      </c>
      <c r="K35" s="19">
        <v>2</v>
      </c>
      <c r="L35" s="16"/>
      <c r="M35" s="188" t="s">
        <v>307</v>
      </c>
      <c r="N35" s="73" t="s">
        <v>268</v>
      </c>
      <c r="O35" s="75">
        <v>5.07</v>
      </c>
      <c r="P35" s="19">
        <v>3</v>
      </c>
      <c r="Q35" s="120"/>
      <c r="R35" s="188" t="s">
        <v>307</v>
      </c>
      <c r="S35" s="71" t="s">
        <v>303</v>
      </c>
      <c r="T35" s="71">
        <v>10.1</v>
      </c>
      <c r="U35" s="19">
        <v>3</v>
      </c>
      <c r="V35" s="120"/>
      <c r="W35" s="188" t="s">
        <v>307</v>
      </c>
      <c r="X35" s="71" t="s">
        <v>264</v>
      </c>
      <c r="Y35" s="71">
        <v>6.7</v>
      </c>
      <c r="Z35" s="19">
        <v>4</v>
      </c>
      <c r="AA35" s="120"/>
      <c r="AF35" s="120"/>
      <c r="AG35" s="16"/>
      <c r="AH35" s="27" t="s">
        <v>327</v>
      </c>
      <c r="AI35" s="27"/>
      <c r="AJ35" s="17">
        <v>37</v>
      </c>
      <c r="AK35" s="120"/>
      <c r="AL35" s="112"/>
      <c r="AM35" s="99"/>
      <c r="AN35" s="99"/>
      <c r="AO35" s="99"/>
      <c r="AP35" s="79"/>
      <c r="AQ35" s="79"/>
      <c r="AR35" s="79"/>
      <c r="AS35" s="79"/>
      <c r="AT35" s="79"/>
      <c r="AU35" s="79"/>
      <c r="AV35" s="79"/>
      <c r="AW35" s="79"/>
    </row>
    <row r="36" spans="1:49" ht="21" x14ac:dyDescent="0.25">
      <c r="A36" s="78" t="s">
        <v>65</v>
      </c>
      <c r="B36" s="17" t="s">
        <v>65</v>
      </c>
      <c r="C36" s="17"/>
      <c r="D36" s="27"/>
      <c r="E36" s="27"/>
      <c r="F36" s="17">
        <v>6</v>
      </c>
      <c r="G36" s="16"/>
      <c r="H36" s="188" t="s">
        <v>307</v>
      </c>
      <c r="I36" s="75" t="s">
        <v>245</v>
      </c>
      <c r="J36" s="75">
        <v>12.5</v>
      </c>
      <c r="K36" s="19">
        <v>1</v>
      </c>
      <c r="L36" s="16"/>
      <c r="M36" s="120"/>
      <c r="N36" s="120"/>
      <c r="O36" s="120"/>
      <c r="P36" s="120"/>
      <c r="Q36" s="120"/>
      <c r="R36" s="28" t="s">
        <v>55</v>
      </c>
      <c r="S36" s="71" t="s">
        <v>250</v>
      </c>
      <c r="T36" s="92">
        <v>10.83</v>
      </c>
      <c r="U36" s="29">
        <v>2</v>
      </c>
      <c r="V36" s="120"/>
      <c r="W36" s="28" t="s">
        <v>55</v>
      </c>
      <c r="X36" s="71" t="s">
        <v>250</v>
      </c>
      <c r="Y36" s="92">
        <v>11.77</v>
      </c>
      <c r="Z36" s="29">
        <v>2</v>
      </c>
      <c r="AA36" s="120"/>
      <c r="AF36" s="120"/>
      <c r="AG36" s="42" t="s">
        <v>51</v>
      </c>
      <c r="AH36" s="75" t="s">
        <v>312</v>
      </c>
      <c r="AI36" s="75">
        <v>15.67</v>
      </c>
      <c r="AJ36" s="19">
        <v>1</v>
      </c>
      <c r="AK36" s="120"/>
      <c r="AL36" s="99"/>
      <c r="AM36" s="99"/>
      <c r="AN36" s="99"/>
      <c r="AO36" s="99"/>
      <c r="AP36" s="83"/>
      <c r="AQ36" s="81"/>
      <c r="AR36" s="81"/>
      <c r="AS36" s="79"/>
      <c r="AT36" s="80"/>
      <c r="AU36" s="79"/>
      <c r="AV36" s="79"/>
      <c r="AW36" s="79"/>
    </row>
    <row r="37" spans="1:49" ht="19" x14ac:dyDescent="0.25">
      <c r="A37" s="18" t="s">
        <v>51</v>
      </c>
      <c r="B37" s="32">
        <v>10</v>
      </c>
      <c r="C37" s="20" t="s">
        <v>303</v>
      </c>
      <c r="D37" s="163" t="s">
        <v>144</v>
      </c>
      <c r="E37" s="75">
        <v>13.83</v>
      </c>
      <c r="F37" s="19">
        <v>1</v>
      </c>
      <c r="G37" s="16"/>
      <c r="H37" s="28" t="s">
        <v>55</v>
      </c>
      <c r="I37" s="75" t="s">
        <v>252</v>
      </c>
      <c r="J37" s="76">
        <v>7.7</v>
      </c>
      <c r="K37" s="29">
        <v>3</v>
      </c>
      <c r="L37" s="16"/>
      <c r="M37" s="16"/>
      <c r="N37" s="16"/>
      <c r="O37" s="16"/>
      <c r="P37" s="16"/>
      <c r="Q37" s="120"/>
      <c r="R37" s="16"/>
      <c r="S37" s="40"/>
      <c r="T37" s="40"/>
      <c r="U37" s="16"/>
      <c r="V37" s="120"/>
      <c r="W37" s="22"/>
      <c r="X37" s="34"/>
      <c r="Y37" s="34"/>
      <c r="Z37" s="22"/>
      <c r="AA37" s="120"/>
      <c r="AB37" s="22"/>
      <c r="AC37" s="34"/>
      <c r="AD37" s="34"/>
      <c r="AE37" s="22"/>
      <c r="AF37" s="120"/>
      <c r="AG37" s="23" t="s">
        <v>52</v>
      </c>
      <c r="AH37" s="75" t="s">
        <v>314</v>
      </c>
      <c r="AI37" s="75">
        <v>13.14</v>
      </c>
      <c r="AJ37" s="19">
        <v>2</v>
      </c>
      <c r="AK37" s="120"/>
      <c r="AL37" s="82"/>
      <c r="AM37" s="83"/>
      <c r="AN37" s="83"/>
      <c r="AO37" s="81"/>
      <c r="AP37" s="84"/>
      <c r="AQ37" s="82"/>
      <c r="AR37" s="82"/>
      <c r="AS37" s="79"/>
      <c r="AT37" s="79"/>
      <c r="AU37" s="79"/>
      <c r="AV37" s="79"/>
      <c r="AW37" s="79"/>
    </row>
    <row r="38" spans="1:49" ht="19" x14ac:dyDescent="0.25">
      <c r="A38" s="23" t="s">
        <v>52</v>
      </c>
      <c r="B38" s="35">
        <v>15</v>
      </c>
      <c r="C38" s="20" t="s">
        <v>304</v>
      </c>
      <c r="D38" s="151" t="s">
        <v>141</v>
      </c>
      <c r="E38" s="75">
        <v>7.87</v>
      </c>
      <c r="F38" s="19">
        <v>2</v>
      </c>
      <c r="G38" s="16"/>
      <c r="H38" s="22"/>
      <c r="I38" s="22"/>
      <c r="J38" s="22"/>
      <c r="K38" s="22"/>
      <c r="L38" s="16"/>
      <c r="M38" s="16"/>
      <c r="N38" s="16"/>
      <c r="O38" s="16"/>
      <c r="P38" s="16"/>
      <c r="Q38" s="120"/>
      <c r="R38" s="16"/>
      <c r="S38" s="27" t="s">
        <v>66</v>
      </c>
      <c r="T38" s="27"/>
      <c r="U38" s="17">
        <v>27</v>
      </c>
      <c r="V38" s="120"/>
      <c r="W38" s="22"/>
      <c r="X38" s="27" t="s">
        <v>67</v>
      </c>
      <c r="Y38" s="27"/>
      <c r="Z38" s="17">
        <v>33</v>
      </c>
      <c r="AA38" s="120"/>
      <c r="AB38" s="22"/>
      <c r="AC38" s="178" t="s">
        <v>82</v>
      </c>
      <c r="AD38" s="211"/>
      <c r="AE38" s="13">
        <v>36</v>
      </c>
      <c r="AF38" s="120"/>
      <c r="AG38" s="188" t="s">
        <v>307</v>
      </c>
      <c r="AH38" s="75" t="s">
        <v>246</v>
      </c>
      <c r="AI38" s="88">
        <v>10.56</v>
      </c>
      <c r="AJ38" s="21">
        <v>4</v>
      </c>
      <c r="AK38" s="120"/>
      <c r="AL38" s="81"/>
      <c r="AM38" s="84"/>
      <c r="AN38" s="84"/>
      <c r="AO38" s="82"/>
      <c r="AP38" s="84"/>
      <c r="AQ38" s="82"/>
      <c r="AR38" s="82"/>
      <c r="AS38" s="79"/>
      <c r="AT38" s="82"/>
      <c r="AU38" s="83"/>
      <c r="AV38" s="81"/>
      <c r="AW38" s="81"/>
    </row>
    <row r="39" spans="1:49" ht="19" x14ac:dyDescent="0.25">
      <c r="A39" s="188" t="s">
        <v>307</v>
      </c>
      <c r="B39" s="35">
        <v>34</v>
      </c>
      <c r="C39" s="20" t="s">
        <v>245</v>
      </c>
      <c r="D39" s="151" t="s">
        <v>141</v>
      </c>
      <c r="E39" s="75">
        <v>7.1</v>
      </c>
      <c r="F39" s="19">
        <v>3</v>
      </c>
      <c r="G39" s="16"/>
      <c r="H39" s="22"/>
      <c r="I39" s="22"/>
      <c r="J39" s="22"/>
      <c r="K39" s="22"/>
      <c r="L39" s="16"/>
      <c r="M39" s="120"/>
      <c r="N39" s="120"/>
      <c r="O39" s="120"/>
      <c r="P39" s="120"/>
      <c r="Q39" s="120"/>
      <c r="R39" s="18" t="s">
        <v>51</v>
      </c>
      <c r="S39" s="71" t="s">
        <v>273</v>
      </c>
      <c r="T39" s="91">
        <v>10.87</v>
      </c>
      <c r="U39" s="31">
        <v>1</v>
      </c>
      <c r="V39" s="120"/>
      <c r="W39" s="18" t="s">
        <v>51</v>
      </c>
      <c r="X39" s="71" t="s">
        <v>273</v>
      </c>
      <c r="Y39" s="91">
        <v>11.9</v>
      </c>
      <c r="Z39" s="31">
        <v>2</v>
      </c>
      <c r="AA39" s="120"/>
      <c r="AB39" s="18" t="s">
        <v>51</v>
      </c>
      <c r="AC39" s="71" t="s">
        <v>267</v>
      </c>
      <c r="AD39" s="91">
        <v>11</v>
      </c>
      <c r="AE39" s="31">
        <v>4</v>
      </c>
      <c r="AF39" s="120"/>
      <c r="AG39" s="28" t="s">
        <v>55</v>
      </c>
      <c r="AH39" s="76" t="s">
        <v>258</v>
      </c>
      <c r="AI39" s="90">
        <v>11.86</v>
      </c>
      <c r="AJ39" s="30">
        <v>3</v>
      </c>
      <c r="AK39" s="120"/>
      <c r="AL39" s="85"/>
      <c r="AM39" s="203"/>
      <c r="AN39" s="84"/>
      <c r="AO39" s="82"/>
      <c r="AP39" s="79"/>
      <c r="AQ39" s="79"/>
      <c r="AR39" s="79"/>
      <c r="AS39" s="79"/>
      <c r="AT39" s="81"/>
      <c r="AU39" s="84"/>
      <c r="AV39" s="82"/>
      <c r="AW39" s="82"/>
    </row>
    <row r="40" spans="1:49" ht="19" x14ac:dyDescent="0.25">
      <c r="A40" s="28" t="s">
        <v>55</v>
      </c>
      <c r="B40" s="37">
        <v>39</v>
      </c>
      <c r="C40" s="20" t="s">
        <v>252</v>
      </c>
      <c r="D40" s="151" t="s">
        <v>248</v>
      </c>
      <c r="E40" s="75">
        <v>6.06</v>
      </c>
      <c r="F40" s="19">
        <v>4</v>
      </c>
      <c r="G40" s="16"/>
      <c r="H40" s="22"/>
      <c r="I40" s="22"/>
      <c r="J40" s="22"/>
      <c r="K40" s="22"/>
      <c r="L40" s="16"/>
      <c r="M40" s="120"/>
      <c r="N40" s="120"/>
      <c r="O40" s="120"/>
      <c r="P40" s="120"/>
      <c r="Q40" s="120"/>
      <c r="R40" s="23" t="s">
        <v>52</v>
      </c>
      <c r="S40" s="71" t="s">
        <v>278</v>
      </c>
      <c r="T40" s="71">
        <v>9.9700000000000006</v>
      </c>
      <c r="U40" s="19">
        <v>2</v>
      </c>
      <c r="V40" s="120"/>
      <c r="W40" s="23" t="s">
        <v>52</v>
      </c>
      <c r="X40" s="71" t="s">
        <v>278</v>
      </c>
      <c r="Y40" s="71">
        <v>11.23</v>
      </c>
      <c r="Z40" s="19">
        <v>3</v>
      </c>
      <c r="AA40" s="120"/>
      <c r="AB40" s="23" t="s">
        <v>52</v>
      </c>
      <c r="AC40" s="71" t="s">
        <v>246</v>
      </c>
      <c r="AD40" s="71">
        <v>13.23</v>
      </c>
      <c r="AE40" s="19">
        <v>1</v>
      </c>
      <c r="AF40" s="120"/>
      <c r="AK40" s="120"/>
      <c r="AL40" s="99"/>
      <c r="AM40" s="99"/>
      <c r="AN40" s="99"/>
      <c r="AO40" s="99"/>
      <c r="AP40" s="87"/>
      <c r="AQ40" s="86"/>
      <c r="AR40" s="86"/>
      <c r="AS40" s="79"/>
      <c r="AT40" s="85"/>
      <c r="AU40" s="84"/>
      <c r="AV40" s="82"/>
      <c r="AW40" s="82"/>
    </row>
    <row r="41" spans="1:49" ht="19" x14ac:dyDescent="0.25">
      <c r="A41" s="17"/>
      <c r="B41" s="16"/>
      <c r="C41" s="16"/>
      <c r="D41" s="27"/>
      <c r="E41" s="40"/>
      <c r="F41" s="16"/>
      <c r="G41" s="16"/>
      <c r="H41" s="16"/>
      <c r="I41" s="16"/>
      <c r="J41" s="16"/>
      <c r="K41" s="16"/>
      <c r="L41" s="16"/>
      <c r="M41" s="17" t="s">
        <v>54</v>
      </c>
      <c r="N41" s="27" t="s">
        <v>64</v>
      </c>
      <c r="O41" s="27"/>
      <c r="P41" s="17">
        <v>21</v>
      </c>
      <c r="Q41" s="120"/>
      <c r="R41" s="188" t="s">
        <v>307</v>
      </c>
      <c r="S41" s="71" t="s">
        <v>241</v>
      </c>
      <c r="T41" s="71">
        <v>7.14</v>
      </c>
      <c r="U41" s="19">
        <v>4</v>
      </c>
      <c r="V41" s="120"/>
      <c r="W41" s="188" t="s">
        <v>307</v>
      </c>
      <c r="X41" s="71" t="s">
        <v>267</v>
      </c>
      <c r="Y41" s="71">
        <v>12.47</v>
      </c>
      <c r="Z41" s="19">
        <v>1</v>
      </c>
      <c r="AA41" s="120"/>
      <c r="AB41" s="188" t="s">
        <v>307</v>
      </c>
      <c r="AC41" s="71" t="s">
        <v>258</v>
      </c>
      <c r="AD41" s="71">
        <v>11.9</v>
      </c>
      <c r="AE41" s="19">
        <v>2</v>
      </c>
      <c r="AF41" s="120"/>
      <c r="AK41" s="120"/>
      <c r="AL41" s="99"/>
      <c r="AM41" s="99"/>
      <c r="AN41" s="99"/>
      <c r="AO41" s="99"/>
      <c r="AP41" s="84"/>
      <c r="AQ41" s="82"/>
      <c r="AR41" s="82"/>
      <c r="AS41" s="79"/>
      <c r="AT41" s="79"/>
      <c r="AU41" s="79"/>
      <c r="AV41" s="79"/>
      <c r="AW41" s="79"/>
    </row>
    <row r="42" spans="1:49" ht="19" x14ac:dyDescent="0.25">
      <c r="A42" s="17"/>
      <c r="B42" s="16"/>
      <c r="C42" s="16"/>
      <c r="D42" s="27"/>
      <c r="E42" s="40"/>
      <c r="F42" s="16"/>
      <c r="G42" s="16"/>
      <c r="H42" s="16"/>
      <c r="I42" s="16"/>
      <c r="J42" s="16"/>
      <c r="K42" s="16"/>
      <c r="L42" s="16"/>
      <c r="M42" s="18" t="s">
        <v>51</v>
      </c>
      <c r="N42" s="72" t="s">
        <v>262</v>
      </c>
      <c r="O42" s="75">
        <v>10.23</v>
      </c>
      <c r="P42" s="31">
        <v>3</v>
      </c>
      <c r="Q42" s="120"/>
      <c r="R42" s="28" t="s">
        <v>55</v>
      </c>
      <c r="S42" s="71" t="s">
        <v>255</v>
      </c>
      <c r="T42" s="92">
        <v>8.27</v>
      </c>
      <c r="U42" s="29">
        <v>3</v>
      </c>
      <c r="V42" s="120"/>
      <c r="W42" s="28" t="s">
        <v>55</v>
      </c>
      <c r="X42" s="71" t="s">
        <v>249</v>
      </c>
      <c r="Y42" s="92">
        <v>5.9</v>
      </c>
      <c r="Z42" s="29">
        <v>4</v>
      </c>
      <c r="AA42" s="120"/>
      <c r="AB42" s="28" t="s">
        <v>55</v>
      </c>
      <c r="AC42" s="71" t="s">
        <v>273</v>
      </c>
      <c r="AD42" s="92">
        <v>11.9</v>
      </c>
      <c r="AE42" s="29">
        <v>3</v>
      </c>
      <c r="AF42" s="120"/>
      <c r="AG42" s="120"/>
      <c r="AH42" s="120"/>
      <c r="AI42" s="120"/>
      <c r="AJ42" s="120"/>
      <c r="AK42" s="120"/>
      <c r="AL42" s="120"/>
      <c r="AM42" s="120"/>
      <c r="AN42" s="120"/>
      <c r="AO42" s="120"/>
      <c r="AP42" s="84"/>
      <c r="AQ42" s="82"/>
      <c r="AR42" s="82"/>
      <c r="AS42" s="79"/>
      <c r="AT42" s="79"/>
      <c r="AU42" s="79"/>
      <c r="AV42" s="79"/>
      <c r="AW42" s="79"/>
    </row>
    <row r="43" spans="1:49" ht="19" x14ac:dyDescent="0.25">
      <c r="A43" s="17" t="s">
        <v>68</v>
      </c>
      <c r="B43" s="17" t="s">
        <v>68</v>
      </c>
      <c r="C43" s="17"/>
      <c r="D43" s="27"/>
      <c r="E43" s="27"/>
      <c r="F43" s="17">
        <v>7</v>
      </c>
      <c r="G43" s="16"/>
      <c r="H43" s="16"/>
      <c r="I43" s="16"/>
      <c r="J43" s="16"/>
      <c r="K43" s="16"/>
      <c r="L43" s="16"/>
      <c r="M43" s="23" t="s">
        <v>52</v>
      </c>
      <c r="N43" s="73" t="s">
        <v>255</v>
      </c>
      <c r="O43" s="75">
        <v>10.77</v>
      </c>
      <c r="P43" s="19">
        <v>2</v>
      </c>
      <c r="Q43" s="120"/>
      <c r="R43" s="22"/>
      <c r="S43" s="34"/>
      <c r="T43" s="34"/>
      <c r="U43" s="22"/>
      <c r="V43" s="120"/>
      <c r="W43" s="22"/>
      <c r="X43" s="34"/>
      <c r="Y43" s="34"/>
      <c r="Z43" s="22"/>
      <c r="AA43" s="120"/>
      <c r="AF43" s="120"/>
      <c r="AG43" s="120"/>
      <c r="AH43" s="120"/>
      <c r="AI43" s="120"/>
      <c r="AJ43" s="120"/>
      <c r="AK43" s="120"/>
      <c r="AL43" s="120"/>
      <c r="AM43" s="120"/>
      <c r="AN43" s="120"/>
      <c r="AO43" s="120"/>
      <c r="AP43" s="79"/>
      <c r="AQ43" s="79"/>
      <c r="AR43" s="79"/>
      <c r="AS43" s="79"/>
      <c r="AT43" s="79"/>
      <c r="AU43" s="79"/>
      <c r="AV43" s="79"/>
      <c r="AW43" s="79"/>
    </row>
    <row r="44" spans="1:49" ht="19" x14ac:dyDescent="0.25">
      <c r="A44" s="18" t="s">
        <v>51</v>
      </c>
      <c r="B44" s="32">
        <v>4</v>
      </c>
      <c r="C44" s="20" t="s">
        <v>273</v>
      </c>
      <c r="D44" s="152" t="s">
        <v>147</v>
      </c>
      <c r="E44" s="88">
        <v>12.53</v>
      </c>
      <c r="F44" s="21">
        <v>1</v>
      </c>
      <c r="G44" s="16"/>
      <c r="H44" s="16"/>
      <c r="I44" s="16"/>
      <c r="J44" s="16"/>
      <c r="K44" s="16"/>
      <c r="L44" s="22"/>
      <c r="M44" s="188" t="s">
        <v>307</v>
      </c>
      <c r="N44" s="73" t="s">
        <v>267</v>
      </c>
      <c r="O44" s="75">
        <v>11.6</v>
      </c>
      <c r="P44" s="19">
        <v>1</v>
      </c>
      <c r="Q44" s="120"/>
      <c r="R44" s="22"/>
      <c r="S44" s="27" t="s">
        <v>69</v>
      </c>
      <c r="T44" s="27"/>
      <c r="U44" s="17">
        <v>28</v>
      </c>
      <c r="V44" s="120"/>
      <c r="W44" s="16"/>
      <c r="X44" s="27" t="s">
        <v>70</v>
      </c>
      <c r="Y44" s="27"/>
      <c r="Z44" s="17">
        <v>34</v>
      </c>
      <c r="AA44" s="120"/>
      <c r="AF44" s="120"/>
      <c r="AG44" s="120"/>
      <c r="AH44" s="120"/>
      <c r="AI44" s="120"/>
      <c r="AJ44" s="120"/>
      <c r="AK44" s="120"/>
      <c r="AL44" s="120"/>
      <c r="AM44" s="120"/>
      <c r="AN44" s="120"/>
      <c r="AO44" s="120"/>
      <c r="AP44" s="79"/>
      <c r="AQ44" s="79"/>
      <c r="AR44" s="79"/>
      <c r="AS44" s="79"/>
      <c r="AT44" s="79"/>
      <c r="AU44" s="79"/>
      <c r="AV44" s="79"/>
      <c r="AW44" s="79"/>
    </row>
    <row r="45" spans="1:49" ht="19" x14ac:dyDescent="0.25">
      <c r="A45" s="23" t="s">
        <v>52</v>
      </c>
      <c r="B45" s="35">
        <v>21</v>
      </c>
      <c r="C45" s="20" t="s">
        <v>262</v>
      </c>
      <c r="D45" s="153" t="s">
        <v>248</v>
      </c>
      <c r="E45" s="89">
        <v>9.67</v>
      </c>
      <c r="F45" s="25">
        <v>4</v>
      </c>
      <c r="G45" s="16"/>
      <c r="H45" s="16"/>
      <c r="I45" s="16"/>
      <c r="J45" s="16"/>
      <c r="K45" s="16"/>
      <c r="L45" s="16"/>
      <c r="M45" s="17"/>
      <c r="N45" s="16"/>
      <c r="O45" s="16"/>
      <c r="P45" s="16"/>
      <c r="Q45" s="120"/>
      <c r="R45" s="18" t="s">
        <v>51</v>
      </c>
      <c r="S45" s="71" t="s">
        <v>242</v>
      </c>
      <c r="T45" s="91">
        <v>8.9700000000000006</v>
      </c>
      <c r="U45" s="31">
        <v>3</v>
      </c>
      <c r="V45" s="120"/>
      <c r="W45" s="18" t="s">
        <v>51</v>
      </c>
      <c r="X45" s="71" t="s">
        <v>246</v>
      </c>
      <c r="Y45" s="91">
        <v>9.8000000000000007</v>
      </c>
      <c r="Z45" s="31">
        <v>2</v>
      </c>
      <c r="AA45" s="120"/>
      <c r="AF45" s="120"/>
      <c r="AG45" s="120"/>
      <c r="AH45" s="120"/>
      <c r="AI45" s="120"/>
      <c r="AJ45" s="120"/>
      <c r="AK45" s="120"/>
      <c r="AL45" s="120"/>
      <c r="AM45" s="120"/>
      <c r="AN45" s="120"/>
      <c r="AO45" s="120"/>
      <c r="AP45" s="79"/>
      <c r="AQ45" s="79"/>
      <c r="AR45" s="79"/>
      <c r="AS45" s="79"/>
      <c r="AT45" s="79"/>
      <c r="AU45" s="79"/>
      <c r="AV45" s="79"/>
      <c r="AW45" s="79"/>
    </row>
    <row r="46" spans="1:49" ht="19" x14ac:dyDescent="0.25">
      <c r="A46" s="188" t="s">
        <v>307</v>
      </c>
      <c r="B46" s="35">
        <v>28</v>
      </c>
      <c r="C46" s="20" t="s">
        <v>255</v>
      </c>
      <c r="D46" s="152" t="s">
        <v>142</v>
      </c>
      <c r="E46" s="88">
        <v>9.6999999999999993</v>
      </c>
      <c r="F46" s="21">
        <v>3</v>
      </c>
      <c r="G46" s="16"/>
      <c r="H46" s="17" t="s">
        <v>54</v>
      </c>
      <c r="I46" s="27" t="s">
        <v>71</v>
      </c>
      <c r="J46" s="40"/>
      <c r="K46" s="17">
        <v>16</v>
      </c>
      <c r="L46" s="16"/>
      <c r="M46" s="120"/>
      <c r="N46" s="120"/>
      <c r="O46" s="120"/>
      <c r="P46" s="120"/>
      <c r="Q46" s="120"/>
      <c r="R46" s="23" t="s">
        <v>52</v>
      </c>
      <c r="S46" s="71" t="s">
        <v>249</v>
      </c>
      <c r="T46" s="71">
        <v>10</v>
      </c>
      <c r="U46" s="19">
        <v>2</v>
      </c>
      <c r="V46" s="120"/>
      <c r="W46" s="23" t="s">
        <v>52</v>
      </c>
      <c r="X46" s="71" t="s">
        <v>337</v>
      </c>
      <c r="Y46" s="71">
        <v>16.54</v>
      </c>
      <c r="Z46" s="19">
        <v>1</v>
      </c>
      <c r="AA46" s="120"/>
      <c r="AB46" s="120"/>
      <c r="AC46" s="120"/>
      <c r="AD46" s="120"/>
      <c r="AE46" s="120"/>
      <c r="AF46" s="120"/>
      <c r="AG46" s="120"/>
      <c r="AH46" s="120"/>
      <c r="AI46" s="120"/>
      <c r="AJ46" s="120"/>
      <c r="AK46" s="120"/>
      <c r="AL46" s="120"/>
      <c r="AM46" s="120"/>
      <c r="AN46" s="120"/>
      <c r="AO46" s="120"/>
      <c r="AP46" s="79"/>
      <c r="AQ46" s="79"/>
      <c r="AR46" s="79"/>
      <c r="AS46" s="79"/>
      <c r="AT46" s="79"/>
      <c r="AU46" s="79"/>
      <c r="AV46" s="79"/>
      <c r="AW46" s="79"/>
    </row>
    <row r="47" spans="1:49" ht="19" x14ac:dyDescent="0.25">
      <c r="A47" s="28" t="s">
        <v>55</v>
      </c>
      <c r="B47" s="37">
        <v>45</v>
      </c>
      <c r="C47" s="122" t="s">
        <v>242</v>
      </c>
      <c r="D47" s="150" t="s">
        <v>147</v>
      </c>
      <c r="E47" s="90">
        <v>12.47</v>
      </c>
      <c r="F47" s="30">
        <v>2</v>
      </c>
      <c r="G47" s="16"/>
      <c r="H47" s="18" t="s">
        <v>51</v>
      </c>
      <c r="I47" s="75" t="s">
        <v>255</v>
      </c>
      <c r="J47" s="97">
        <v>9.5</v>
      </c>
      <c r="K47" s="31">
        <v>2</v>
      </c>
      <c r="L47" s="16"/>
      <c r="M47" s="120"/>
      <c r="N47" s="120"/>
      <c r="O47" s="120"/>
      <c r="P47" s="120"/>
      <c r="Q47" s="120"/>
      <c r="R47" s="188" t="s">
        <v>307</v>
      </c>
      <c r="S47" s="71" t="s">
        <v>253</v>
      </c>
      <c r="T47" s="71">
        <v>6.86</v>
      </c>
      <c r="U47" s="19">
        <v>4</v>
      </c>
      <c r="V47" s="120"/>
      <c r="W47" s="188" t="s">
        <v>307</v>
      </c>
      <c r="X47" s="71" t="s">
        <v>265</v>
      </c>
      <c r="Y47" s="71">
        <v>3.93</v>
      </c>
      <c r="Z47" s="19">
        <v>4</v>
      </c>
      <c r="AA47" s="120"/>
      <c r="AB47" s="120"/>
      <c r="AC47" s="120"/>
      <c r="AD47" s="120"/>
      <c r="AE47" s="120"/>
      <c r="AF47" s="120"/>
      <c r="AG47" s="120"/>
      <c r="AH47" s="120"/>
      <c r="AI47" s="120"/>
      <c r="AJ47" s="120"/>
      <c r="AK47" s="120"/>
      <c r="AL47" s="120"/>
      <c r="AM47" s="120"/>
      <c r="AN47" s="120"/>
      <c r="AO47" s="120"/>
      <c r="AP47" s="79"/>
      <c r="AQ47" s="79"/>
      <c r="AR47" s="79"/>
      <c r="AS47" s="79"/>
      <c r="AT47" s="79"/>
      <c r="AU47" s="79"/>
      <c r="AV47" s="79"/>
      <c r="AW47" s="79"/>
    </row>
    <row r="48" spans="1:49" ht="19" x14ac:dyDescent="0.25">
      <c r="A48" s="78"/>
      <c r="B48" s="22"/>
      <c r="C48" s="22"/>
      <c r="D48" s="154"/>
      <c r="E48" s="34"/>
      <c r="F48" s="22"/>
      <c r="G48" s="16"/>
      <c r="H48" s="23" t="s">
        <v>52</v>
      </c>
      <c r="I48" s="75" t="s">
        <v>262</v>
      </c>
      <c r="J48" s="75">
        <v>13.33</v>
      </c>
      <c r="K48" s="19">
        <v>1</v>
      </c>
      <c r="L48" s="16"/>
      <c r="M48" s="120"/>
      <c r="N48" s="120"/>
      <c r="O48" s="120"/>
      <c r="P48" s="120"/>
      <c r="Q48" s="120"/>
      <c r="R48" s="28" t="s">
        <v>55</v>
      </c>
      <c r="S48" s="71" t="s">
        <v>336</v>
      </c>
      <c r="T48" s="92">
        <v>10.56</v>
      </c>
      <c r="U48" s="29">
        <v>1</v>
      </c>
      <c r="V48" s="120"/>
      <c r="W48" s="28" t="s">
        <v>55</v>
      </c>
      <c r="X48" s="71" t="s">
        <v>251</v>
      </c>
      <c r="Y48" s="92">
        <v>9.1999999999999993</v>
      </c>
      <c r="Z48" s="29">
        <v>3</v>
      </c>
      <c r="AA48" s="120"/>
      <c r="AB48" s="120"/>
      <c r="AC48" s="120"/>
      <c r="AD48" s="120"/>
      <c r="AE48" s="120"/>
      <c r="AF48" s="120"/>
      <c r="AG48" s="120"/>
      <c r="AH48" s="120"/>
      <c r="AI48" s="120"/>
      <c r="AJ48" s="120"/>
      <c r="AK48" s="120"/>
      <c r="AL48" s="120"/>
      <c r="AM48" s="120"/>
      <c r="AN48" s="120"/>
      <c r="AO48" s="120"/>
      <c r="AP48" s="79"/>
      <c r="AQ48" s="79"/>
      <c r="AR48" s="79"/>
      <c r="AS48" s="79"/>
      <c r="AT48" s="79"/>
      <c r="AU48" s="79"/>
      <c r="AV48" s="79"/>
      <c r="AW48" s="79"/>
    </row>
    <row r="49" spans="1:49" ht="19" x14ac:dyDescent="0.25">
      <c r="A49" s="78" t="s">
        <v>72</v>
      </c>
      <c r="B49" s="17" t="s">
        <v>72</v>
      </c>
      <c r="C49" s="17"/>
      <c r="D49" s="27"/>
      <c r="E49" s="27"/>
      <c r="F49" s="17">
        <v>8</v>
      </c>
      <c r="G49" s="16"/>
      <c r="H49" s="188" t="s">
        <v>307</v>
      </c>
      <c r="I49" s="75" t="s">
        <v>257</v>
      </c>
      <c r="J49" s="75">
        <v>9.43</v>
      </c>
      <c r="K49" s="19">
        <v>3</v>
      </c>
      <c r="L49" s="16"/>
      <c r="M49" s="120"/>
      <c r="N49" s="120"/>
      <c r="O49" s="120"/>
      <c r="P49" s="120"/>
      <c r="Q49" s="120"/>
      <c r="R49" s="16"/>
      <c r="S49" s="40"/>
      <c r="T49" s="40"/>
      <c r="U49" s="16"/>
      <c r="V49" s="120"/>
      <c r="W49" s="120"/>
      <c r="X49" s="120"/>
      <c r="Y49" s="120"/>
      <c r="Z49" s="120"/>
      <c r="AA49" s="120"/>
      <c r="AB49" s="120"/>
      <c r="AC49" s="120"/>
      <c r="AD49" s="120"/>
      <c r="AE49" s="120"/>
      <c r="AF49" s="120"/>
      <c r="AG49" s="120"/>
      <c r="AH49" s="120"/>
      <c r="AI49" s="120"/>
      <c r="AJ49" s="120"/>
      <c r="AK49" s="120"/>
      <c r="AL49" s="120"/>
      <c r="AM49" s="120"/>
      <c r="AN49" s="120"/>
      <c r="AO49" s="120"/>
      <c r="AP49" s="79"/>
      <c r="AQ49" s="79"/>
      <c r="AR49" s="79"/>
      <c r="AS49" s="79"/>
      <c r="AT49" s="79"/>
      <c r="AU49" s="79"/>
      <c r="AV49" s="79"/>
      <c r="AW49" s="79"/>
    </row>
    <row r="50" spans="1:49" ht="19" x14ac:dyDescent="0.25">
      <c r="A50" s="18" t="s">
        <v>51</v>
      </c>
      <c r="B50" s="32">
        <v>9</v>
      </c>
      <c r="C50" s="20" t="s">
        <v>257</v>
      </c>
      <c r="D50" s="151" t="s">
        <v>147</v>
      </c>
      <c r="E50" s="75">
        <v>7.17</v>
      </c>
      <c r="F50" s="19">
        <v>3</v>
      </c>
      <c r="G50" s="16"/>
      <c r="H50" s="28" t="s">
        <v>55</v>
      </c>
      <c r="I50" s="75" t="s">
        <v>271</v>
      </c>
      <c r="J50" s="76">
        <v>7.07</v>
      </c>
      <c r="K50" s="29">
        <v>4</v>
      </c>
      <c r="L50" s="16"/>
      <c r="M50" s="17" t="s">
        <v>54</v>
      </c>
      <c r="N50" s="27" t="s">
        <v>71</v>
      </c>
      <c r="O50" s="27"/>
      <c r="P50" s="17">
        <v>22</v>
      </c>
      <c r="Q50" s="120"/>
      <c r="R50" s="16"/>
      <c r="S50" s="40"/>
      <c r="T50" s="40"/>
      <c r="U50" s="16"/>
      <c r="V50" s="120"/>
      <c r="W50" s="120"/>
      <c r="X50" s="120"/>
      <c r="Y50" s="120"/>
      <c r="Z50" s="120"/>
      <c r="AA50" s="120"/>
      <c r="AB50" s="120"/>
      <c r="AC50" s="120"/>
      <c r="AD50" s="120"/>
      <c r="AE50" s="120"/>
      <c r="AF50" s="120"/>
      <c r="AG50" s="120"/>
      <c r="AH50" s="120"/>
      <c r="AI50" s="120"/>
      <c r="AJ50" s="120"/>
      <c r="AK50" s="120"/>
      <c r="AL50" s="120"/>
      <c r="AM50" s="120"/>
      <c r="AN50" s="120"/>
      <c r="AO50" s="120"/>
      <c r="AP50" s="79"/>
      <c r="AQ50" s="79"/>
      <c r="AR50" s="79"/>
      <c r="AS50" s="79"/>
      <c r="AT50" s="79"/>
      <c r="AU50" s="79"/>
      <c r="AV50" s="79"/>
      <c r="AW50" s="79"/>
    </row>
    <row r="51" spans="1:49" ht="19" x14ac:dyDescent="0.25">
      <c r="A51" s="23" t="s">
        <v>52</v>
      </c>
      <c r="B51" s="35">
        <v>16</v>
      </c>
      <c r="C51" s="20" t="s">
        <v>278</v>
      </c>
      <c r="D51" s="151" t="s">
        <v>146</v>
      </c>
      <c r="E51" s="75">
        <v>11.26</v>
      </c>
      <c r="F51" s="19">
        <v>1</v>
      </c>
      <c r="G51" s="16"/>
      <c r="H51" s="16"/>
      <c r="I51" s="16"/>
      <c r="J51" s="16"/>
      <c r="K51" s="16"/>
      <c r="L51" s="16"/>
      <c r="M51" s="18" t="s">
        <v>51</v>
      </c>
      <c r="N51" s="72" t="s">
        <v>279</v>
      </c>
      <c r="O51" s="212" t="s">
        <v>315</v>
      </c>
      <c r="P51" s="213" t="s">
        <v>315</v>
      </c>
      <c r="Q51" s="120"/>
      <c r="R51" s="16"/>
      <c r="S51" s="27" t="s">
        <v>73</v>
      </c>
      <c r="T51" s="27"/>
      <c r="U51" s="17">
        <v>29</v>
      </c>
      <c r="V51" s="120"/>
      <c r="W51" s="120"/>
      <c r="X51" s="120"/>
      <c r="Y51" s="120"/>
      <c r="Z51" s="120"/>
      <c r="AA51" s="120"/>
      <c r="AB51" s="120"/>
      <c r="AC51" s="120"/>
      <c r="AD51" s="120"/>
      <c r="AE51" s="120"/>
      <c r="AF51" s="120"/>
      <c r="AG51" s="120"/>
      <c r="AH51" s="120"/>
      <c r="AI51" s="120"/>
      <c r="AJ51" s="120"/>
      <c r="AK51" s="120"/>
      <c r="AL51" s="120"/>
      <c r="AM51" s="120"/>
      <c r="AN51" s="120"/>
      <c r="AO51" s="120"/>
      <c r="AP51" s="79"/>
      <c r="AQ51" s="79"/>
      <c r="AR51" s="79"/>
      <c r="AS51" s="79"/>
      <c r="AT51" s="79"/>
      <c r="AU51" s="79"/>
      <c r="AV51" s="79"/>
      <c r="AW51" s="79"/>
    </row>
    <row r="52" spans="1:49" ht="19" x14ac:dyDescent="0.25">
      <c r="A52" s="188" t="s">
        <v>307</v>
      </c>
      <c r="B52" s="35">
        <v>33</v>
      </c>
      <c r="C52" s="120" t="s">
        <v>271</v>
      </c>
      <c r="D52" s="151" t="s">
        <v>142</v>
      </c>
      <c r="E52" s="75">
        <v>6.33</v>
      </c>
      <c r="F52" s="19">
        <v>4</v>
      </c>
      <c r="G52" s="16"/>
      <c r="H52" s="16"/>
      <c r="I52" s="16"/>
      <c r="J52" s="16"/>
      <c r="K52" s="16"/>
      <c r="L52" s="16"/>
      <c r="M52" s="23" t="s">
        <v>52</v>
      </c>
      <c r="N52" s="73" t="s">
        <v>265</v>
      </c>
      <c r="O52" s="75">
        <v>8.17</v>
      </c>
      <c r="P52" s="19">
        <v>1</v>
      </c>
      <c r="Q52" s="120"/>
      <c r="R52" s="18" t="s">
        <v>51</v>
      </c>
      <c r="S52" s="71" t="s">
        <v>258</v>
      </c>
      <c r="T52" s="93">
        <v>9.6999999999999993</v>
      </c>
      <c r="U52" s="21">
        <v>2</v>
      </c>
      <c r="V52" s="120"/>
      <c r="W52" s="120"/>
      <c r="X52" s="120"/>
      <c r="Y52" s="120"/>
      <c r="Z52" s="120"/>
      <c r="AA52" s="120"/>
      <c r="AB52" s="120"/>
      <c r="AC52" s="120"/>
      <c r="AD52" s="120"/>
      <c r="AE52" s="120"/>
      <c r="AF52" s="120"/>
      <c r="AG52" s="120"/>
      <c r="AH52" s="120"/>
      <c r="AI52" s="120"/>
      <c r="AJ52" s="120"/>
      <c r="AK52" s="120"/>
      <c r="AL52" s="120"/>
      <c r="AM52" s="120"/>
      <c r="AN52" s="120"/>
      <c r="AO52" s="120"/>
      <c r="AP52" s="79"/>
      <c r="AQ52" s="79"/>
      <c r="AR52" s="79"/>
      <c r="AS52" s="79"/>
      <c r="AT52" s="79"/>
      <c r="AU52" s="79"/>
      <c r="AV52" s="79"/>
      <c r="AW52" s="79"/>
    </row>
    <row r="53" spans="1:49" ht="19" x14ac:dyDescent="0.25">
      <c r="A53" s="28" t="s">
        <v>55</v>
      </c>
      <c r="B53" s="37">
        <v>40</v>
      </c>
      <c r="C53" s="20" t="s">
        <v>249</v>
      </c>
      <c r="D53" s="151" t="s">
        <v>143</v>
      </c>
      <c r="E53" s="75">
        <v>9.73</v>
      </c>
      <c r="F53" s="19">
        <v>2</v>
      </c>
      <c r="G53" s="16"/>
      <c r="H53" s="16"/>
      <c r="I53" s="16"/>
      <c r="J53" s="16"/>
      <c r="K53" s="16"/>
      <c r="L53" s="16"/>
      <c r="M53" s="188" t="s">
        <v>307</v>
      </c>
      <c r="N53" s="73" t="s">
        <v>276</v>
      </c>
      <c r="O53" s="75">
        <v>5.53</v>
      </c>
      <c r="P53" s="19">
        <v>2</v>
      </c>
      <c r="Q53" s="120"/>
      <c r="R53" s="23" t="s">
        <v>52</v>
      </c>
      <c r="S53" s="71" t="s">
        <v>246</v>
      </c>
      <c r="T53" s="94">
        <v>12.27</v>
      </c>
      <c r="U53" s="25">
        <v>1</v>
      </c>
      <c r="V53" s="120"/>
      <c r="W53" s="120"/>
      <c r="X53" s="120"/>
      <c r="Y53" s="120"/>
      <c r="Z53" s="120"/>
      <c r="AA53" s="120"/>
      <c r="AB53" s="120"/>
      <c r="AC53" s="120"/>
      <c r="AD53" s="120"/>
      <c r="AE53" s="120"/>
      <c r="AF53" s="120"/>
      <c r="AG53" s="120"/>
      <c r="AH53" s="120"/>
      <c r="AI53" s="120"/>
      <c r="AJ53" s="120"/>
      <c r="AK53" s="120"/>
      <c r="AL53" s="120"/>
      <c r="AM53" s="120"/>
      <c r="AN53" s="120"/>
      <c r="AO53" s="120"/>
      <c r="AP53" s="79"/>
      <c r="AQ53" s="79"/>
      <c r="AR53" s="79"/>
      <c r="AS53" s="79"/>
      <c r="AT53" s="79"/>
      <c r="AU53" s="79"/>
      <c r="AV53" s="79"/>
      <c r="AW53" s="79"/>
    </row>
    <row r="54" spans="1:49" ht="19" x14ac:dyDescent="0.25">
      <c r="A54" s="78"/>
      <c r="B54" s="22"/>
      <c r="C54" s="22"/>
      <c r="D54" s="154"/>
      <c r="E54" s="34"/>
      <c r="F54" s="22"/>
      <c r="G54" s="16"/>
      <c r="H54" s="16"/>
      <c r="I54" s="16"/>
      <c r="J54" s="16"/>
      <c r="K54" s="16"/>
      <c r="L54" s="16"/>
      <c r="M54" s="120"/>
      <c r="N54" s="120"/>
      <c r="O54" s="120"/>
      <c r="P54" s="120"/>
      <c r="Q54" s="120"/>
      <c r="R54" s="188" t="s">
        <v>307</v>
      </c>
      <c r="S54" s="71" t="s">
        <v>259</v>
      </c>
      <c r="T54" s="93">
        <v>9.1300000000000008</v>
      </c>
      <c r="U54" s="21">
        <v>3</v>
      </c>
      <c r="V54" s="120"/>
      <c r="W54" s="120"/>
      <c r="X54" s="120"/>
      <c r="Y54" s="120"/>
      <c r="Z54" s="120"/>
      <c r="AA54" s="120"/>
      <c r="AB54" s="120"/>
      <c r="AC54" s="120"/>
      <c r="AD54" s="120"/>
      <c r="AE54" s="120"/>
      <c r="AF54" s="120"/>
      <c r="AG54" s="120"/>
      <c r="AH54" s="120"/>
      <c r="AI54" s="120"/>
      <c r="AJ54" s="120"/>
      <c r="AK54" s="120"/>
      <c r="AL54" s="120"/>
      <c r="AM54" s="120"/>
      <c r="AN54" s="120"/>
      <c r="AO54" s="120"/>
      <c r="AP54" s="79"/>
      <c r="AQ54" s="79"/>
      <c r="AR54" s="79"/>
      <c r="AS54" s="79"/>
      <c r="AT54" s="79"/>
      <c r="AU54" s="79"/>
      <c r="AV54" s="79"/>
      <c r="AW54" s="79"/>
    </row>
    <row r="55" spans="1:49" ht="19" x14ac:dyDescent="0.25">
      <c r="A55" s="78" t="s">
        <v>74</v>
      </c>
      <c r="B55" s="17" t="s">
        <v>74</v>
      </c>
      <c r="C55" s="17"/>
      <c r="D55" s="27"/>
      <c r="E55" s="27"/>
      <c r="F55" s="17">
        <v>9</v>
      </c>
      <c r="G55" s="16"/>
      <c r="H55" s="16"/>
      <c r="I55" s="16"/>
      <c r="J55" s="16"/>
      <c r="K55" s="16"/>
      <c r="L55" s="16"/>
      <c r="M55" s="183"/>
      <c r="N55" s="172"/>
      <c r="O55" s="172"/>
      <c r="P55" s="174"/>
      <c r="Q55" s="120"/>
      <c r="R55" s="28" t="s">
        <v>55</v>
      </c>
      <c r="S55" s="71" t="s">
        <v>276</v>
      </c>
      <c r="T55" s="95">
        <v>6.3</v>
      </c>
      <c r="U55" s="30">
        <v>4</v>
      </c>
      <c r="V55" s="120"/>
      <c r="W55" s="120"/>
      <c r="X55" s="120"/>
      <c r="Y55" s="120"/>
      <c r="Z55" s="120"/>
      <c r="AA55" s="120"/>
      <c r="AB55" s="120"/>
      <c r="AC55" s="120"/>
      <c r="AD55" s="120"/>
      <c r="AE55" s="120"/>
      <c r="AF55" s="120"/>
      <c r="AG55" s="120"/>
      <c r="AH55" s="120"/>
      <c r="AI55" s="120"/>
      <c r="AJ55" s="120"/>
      <c r="AK55" s="120"/>
      <c r="AL55" s="120"/>
      <c r="AM55" s="120"/>
      <c r="AN55" s="120"/>
      <c r="AO55" s="120"/>
      <c r="AP55" s="79"/>
      <c r="AQ55" s="79"/>
      <c r="AR55" s="79"/>
      <c r="AS55" s="79"/>
      <c r="AT55" s="79"/>
      <c r="AU55" s="79"/>
      <c r="AV55" s="79"/>
      <c r="AW55" s="79"/>
    </row>
    <row r="56" spans="1:49" ht="19" x14ac:dyDescent="0.25">
      <c r="A56" s="18" t="s">
        <v>51</v>
      </c>
      <c r="B56" s="32">
        <v>2</v>
      </c>
      <c r="C56" s="20" t="s">
        <v>253</v>
      </c>
      <c r="D56" s="151" t="s">
        <v>147</v>
      </c>
      <c r="E56" s="75">
        <v>13.16</v>
      </c>
      <c r="F56" s="19">
        <v>1</v>
      </c>
      <c r="G56" s="16"/>
      <c r="H56" s="16"/>
      <c r="I56" s="16"/>
      <c r="J56" s="16"/>
      <c r="K56" s="16"/>
      <c r="L56" s="16"/>
      <c r="M56" s="183"/>
      <c r="N56" s="173"/>
      <c r="O56" s="173"/>
      <c r="P56" s="174"/>
      <c r="Q56" s="120"/>
      <c r="R56" s="22"/>
      <c r="S56" s="34"/>
      <c r="T56" s="34"/>
      <c r="U56" s="22"/>
      <c r="V56" s="120"/>
      <c r="W56" s="120"/>
      <c r="X56" s="120"/>
      <c r="Y56" s="120"/>
      <c r="Z56" s="120"/>
      <c r="AA56" s="120"/>
      <c r="AB56" s="120"/>
      <c r="AC56" s="120"/>
      <c r="AD56" s="120"/>
      <c r="AE56" s="120"/>
      <c r="AF56" s="120"/>
      <c r="AG56" s="120"/>
      <c r="AH56" s="120"/>
      <c r="AI56" s="120"/>
      <c r="AJ56" s="120"/>
      <c r="AK56" s="120"/>
      <c r="AL56" s="120"/>
      <c r="AM56" s="120"/>
      <c r="AN56" s="120"/>
      <c r="AO56" s="120"/>
      <c r="AP56" s="79"/>
      <c r="AQ56" s="79"/>
      <c r="AR56" s="79"/>
      <c r="AS56" s="79"/>
      <c r="AT56" s="79"/>
      <c r="AU56" s="79"/>
      <c r="AV56" s="79"/>
      <c r="AW56" s="79"/>
    </row>
    <row r="57" spans="1:49" ht="19" x14ac:dyDescent="0.25">
      <c r="A57" s="23" t="s">
        <v>52</v>
      </c>
      <c r="B57" s="35">
        <v>23</v>
      </c>
      <c r="C57" s="20" t="s">
        <v>267</v>
      </c>
      <c r="D57" s="151" t="s">
        <v>145</v>
      </c>
      <c r="E57" s="75">
        <v>9.4</v>
      </c>
      <c r="F57" s="19">
        <v>3</v>
      </c>
      <c r="G57" s="16"/>
      <c r="H57" s="22"/>
      <c r="I57" s="16"/>
      <c r="J57" s="16"/>
      <c r="K57" s="22"/>
      <c r="L57" s="16"/>
      <c r="M57" s="183"/>
      <c r="N57" s="173"/>
      <c r="O57" s="173"/>
      <c r="P57" s="99"/>
      <c r="Q57" s="120"/>
      <c r="R57" s="22"/>
      <c r="S57" s="27" t="s">
        <v>75</v>
      </c>
      <c r="T57" s="27"/>
      <c r="U57" s="17">
        <v>30</v>
      </c>
      <c r="V57" s="120"/>
      <c r="W57" s="120"/>
      <c r="X57" s="120"/>
      <c r="Y57" s="120"/>
      <c r="Z57" s="120"/>
      <c r="AA57" s="120"/>
      <c r="AB57" s="120"/>
      <c r="AC57" s="120"/>
      <c r="AD57" s="120"/>
      <c r="AE57" s="120"/>
      <c r="AF57" s="120"/>
      <c r="AG57" s="120"/>
      <c r="AH57" s="120"/>
      <c r="AI57" s="120"/>
      <c r="AJ57" s="120"/>
      <c r="AK57" s="120"/>
      <c r="AL57" s="120"/>
      <c r="AM57" s="120"/>
      <c r="AN57" s="120"/>
      <c r="AO57" s="120"/>
      <c r="AP57" s="79"/>
      <c r="AQ57" s="79"/>
      <c r="AR57" s="79"/>
      <c r="AS57" s="79"/>
      <c r="AT57" s="79"/>
      <c r="AU57" s="79"/>
      <c r="AV57" s="79"/>
      <c r="AW57" s="79"/>
    </row>
    <row r="58" spans="1:49" ht="19" x14ac:dyDescent="0.25">
      <c r="A58" s="188" t="s">
        <v>307</v>
      </c>
      <c r="B58" s="35">
        <v>26</v>
      </c>
      <c r="C58" s="20" t="s">
        <v>241</v>
      </c>
      <c r="D58" s="151" t="s">
        <v>145</v>
      </c>
      <c r="E58" s="75">
        <v>10.4</v>
      </c>
      <c r="F58" s="19">
        <v>2</v>
      </c>
      <c r="G58" s="16"/>
      <c r="H58" s="17" t="s">
        <v>54</v>
      </c>
      <c r="I58" s="27" t="s">
        <v>76</v>
      </c>
      <c r="J58" s="40"/>
      <c r="K58" s="17">
        <v>17</v>
      </c>
      <c r="L58" s="16"/>
      <c r="M58" s="183"/>
      <c r="N58" s="172"/>
      <c r="O58" s="172"/>
      <c r="P58" s="79"/>
      <c r="Q58" s="120"/>
      <c r="R58" s="18" t="s">
        <v>51</v>
      </c>
      <c r="S58" s="71" t="s">
        <v>305</v>
      </c>
      <c r="T58" s="91">
        <v>7.7</v>
      </c>
      <c r="U58" s="31">
        <v>4</v>
      </c>
      <c r="V58" s="120"/>
      <c r="W58" s="120"/>
      <c r="X58" s="120"/>
      <c r="Y58" s="120"/>
      <c r="Z58" s="120"/>
      <c r="AA58" s="120"/>
      <c r="AB58" s="120"/>
      <c r="AC58" s="120"/>
      <c r="AD58" s="120"/>
      <c r="AE58" s="120"/>
      <c r="AF58" s="120"/>
      <c r="AG58" s="120"/>
      <c r="AH58" s="120"/>
      <c r="AI58" s="120"/>
      <c r="AJ58" s="120"/>
      <c r="AK58" s="120"/>
      <c r="AL58" s="120"/>
      <c r="AM58" s="120"/>
      <c r="AN58" s="120"/>
      <c r="AO58" s="120"/>
      <c r="AP58" s="79"/>
      <c r="AQ58" s="79"/>
      <c r="AR58" s="79"/>
      <c r="AS58" s="79"/>
      <c r="AT58" s="79"/>
      <c r="AU58" s="79"/>
      <c r="AV58" s="79"/>
      <c r="AW58" s="79"/>
    </row>
    <row r="59" spans="1:49" ht="19" x14ac:dyDescent="0.25">
      <c r="A59" s="28" t="s">
        <v>55</v>
      </c>
      <c r="B59" s="37">
        <v>47</v>
      </c>
      <c r="C59" s="122"/>
      <c r="D59" s="151" t="s">
        <v>143</v>
      </c>
      <c r="E59" s="75"/>
      <c r="F59" s="19"/>
      <c r="G59" s="16"/>
      <c r="H59" s="18" t="s">
        <v>51</v>
      </c>
      <c r="I59" s="75" t="s">
        <v>267</v>
      </c>
      <c r="J59" s="96">
        <v>13.6</v>
      </c>
      <c r="K59" s="39">
        <v>1</v>
      </c>
      <c r="L59" s="16"/>
      <c r="M59" s="183"/>
      <c r="N59" s="172"/>
      <c r="O59" s="172"/>
      <c r="P59" s="79"/>
      <c r="Q59" s="120"/>
      <c r="R59" s="23" t="s">
        <v>52</v>
      </c>
      <c r="S59" s="71" t="s">
        <v>274</v>
      </c>
      <c r="T59" s="71">
        <v>10.23</v>
      </c>
      <c r="U59" s="19">
        <v>3</v>
      </c>
      <c r="V59" s="120"/>
      <c r="W59" s="120"/>
      <c r="X59" s="120"/>
      <c r="Y59" s="120"/>
      <c r="Z59" s="120"/>
      <c r="AA59" s="120"/>
      <c r="AB59" s="120"/>
      <c r="AC59" s="120"/>
      <c r="AD59" s="120"/>
      <c r="AE59" s="120"/>
      <c r="AF59" s="120"/>
      <c r="AG59" s="120"/>
      <c r="AH59" s="120"/>
      <c r="AI59" s="120"/>
      <c r="AJ59" s="120"/>
      <c r="AK59" s="120"/>
      <c r="AL59" s="120"/>
      <c r="AM59" s="120"/>
      <c r="AN59" s="120"/>
      <c r="AO59" s="120"/>
      <c r="AP59" s="79"/>
      <c r="AQ59" s="79"/>
      <c r="AR59" s="79"/>
      <c r="AS59" s="79"/>
      <c r="AT59" s="79"/>
      <c r="AU59" s="79"/>
      <c r="AV59" s="79"/>
      <c r="AW59" s="79"/>
    </row>
    <row r="60" spans="1:49" ht="19" x14ac:dyDescent="0.25">
      <c r="A60" s="78"/>
      <c r="B60" s="22"/>
      <c r="C60" s="22"/>
      <c r="D60" s="154"/>
      <c r="E60" s="34"/>
      <c r="F60" s="22"/>
      <c r="G60" s="16"/>
      <c r="H60" s="23" t="s">
        <v>52</v>
      </c>
      <c r="I60" s="75" t="s">
        <v>243</v>
      </c>
      <c r="J60" s="88">
        <v>7.73</v>
      </c>
      <c r="K60" s="21">
        <v>3</v>
      </c>
      <c r="L60" s="16"/>
      <c r="M60" s="183"/>
      <c r="N60" s="172"/>
      <c r="O60" s="172"/>
      <c r="P60" s="79"/>
      <c r="Q60" s="120"/>
      <c r="R60" s="188" t="s">
        <v>307</v>
      </c>
      <c r="S60" s="71" t="s">
        <v>251</v>
      </c>
      <c r="T60" s="71">
        <v>12.43</v>
      </c>
      <c r="U60" s="19">
        <v>2</v>
      </c>
      <c r="V60" s="120"/>
      <c r="W60" s="120"/>
      <c r="X60" s="120"/>
      <c r="Y60" s="120"/>
      <c r="Z60" s="120"/>
      <c r="AA60" s="120"/>
      <c r="AB60" s="120"/>
      <c r="AC60" s="120"/>
      <c r="AD60" s="120"/>
      <c r="AE60" s="120"/>
      <c r="AF60" s="120"/>
      <c r="AG60" s="120"/>
      <c r="AH60" s="120"/>
      <c r="AI60" s="120"/>
      <c r="AJ60" s="120"/>
      <c r="AK60" s="120"/>
      <c r="AL60" s="120"/>
      <c r="AM60" s="120"/>
      <c r="AN60" s="120"/>
      <c r="AO60" s="120"/>
      <c r="AP60" s="79"/>
      <c r="AQ60" s="79"/>
      <c r="AR60" s="79"/>
      <c r="AS60" s="79"/>
      <c r="AT60" s="79"/>
      <c r="AU60" s="79"/>
      <c r="AV60" s="79"/>
      <c r="AW60" s="79"/>
    </row>
    <row r="61" spans="1:49" ht="19" x14ac:dyDescent="0.25">
      <c r="A61" s="17" t="s">
        <v>77</v>
      </c>
      <c r="B61" s="17" t="s">
        <v>77</v>
      </c>
      <c r="C61" s="17"/>
      <c r="D61" s="27"/>
      <c r="E61" s="27"/>
      <c r="F61" s="17">
        <v>10</v>
      </c>
      <c r="G61" s="16"/>
      <c r="H61" s="188" t="s">
        <v>307</v>
      </c>
      <c r="I61" s="75" t="s">
        <v>279</v>
      </c>
      <c r="J61" s="89">
        <v>10.1</v>
      </c>
      <c r="K61" s="25">
        <v>2</v>
      </c>
      <c r="L61" s="16"/>
      <c r="M61" s="183"/>
      <c r="N61" s="172"/>
      <c r="O61" s="172"/>
      <c r="P61" s="173"/>
      <c r="Q61" s="120"/>
      <c r="R61" s="28" t="s">
        <v>55</v>
      </c>
      <c r="S61" s="71" t="s">
        <v>265</v>
      </c>
      <c r="T61" s="92">
        <v>14.53</v>
      </c>
      <c r="U61" s="29">
        <v>1</v>
      </c>
      <c r="V61" s="120"/>
      <c r="W61" s="120"/>
      <c r="X61" s="120"/>
      <c r="Y61" s="120"/>
      <c r="Z61" s="120"/>
      <c r="AA61" s="120"/>
      <c r="AB61" s="120"/>
      <c r="AC61" s="120"/>
      <c r="AD61" s="120"/>
      <c r="AE61" s="120"/>
      <c r="AF61" s="120"/>
      <c r="AG61" s="120"/>
      <c r="AH61" s="120"/>
      <c r="AI61" s="120"/>
      <c r="AJ61" s="120"/>
      <c r="AK61" s="120"/>
      <c r="AL61" s="120"/>
      <c r="AM61" s="120"/>
      <c r="AN61" s="120"/>
      <c r="AO61" s="120"/>
      <c r="AP61" s="79"/>
      <c r="AQ61" s="79"/>
      <c r="AR61" s="79"/>
      <c r="AS61" s="79"/>
      <c r="AT61" s="79"/>
      <c r="AU61" s="79"/>
      <c r="AV61" s="79"/>
      <c r="AW61" s="79"/>
    </row>
    <row r="62" spans="1:49" ht="19" x14ac:dyDescent="0.25">
      <c r="A62" s="18" t="s">
        <v>51</v>
      </c>
      <c r="B62" s="32">
        <v>11</v>
      </c>
      <c r="C62" s="20" t="s">
        <v>243</v>
      </c>
      <c r="D62" s="151" t="s">
        <v>248</v>
      </c>
      <c r="E62" s="75">
        <v>6.13</v>
      </c>
      <c r="F62" s="19">
        <v>3</v>
      </c>
      <c r="G62" s="16"/>
      <c r="H62" s="28" t="s">
        <v>55</v>
      </c>
      <c r="I62" s="75"/>
      <c r="J62" s="88"/>
      <c r="K62" s="21"/>
      <c r="L62" s="16"/>
      <c r="M62" s="183"/>
      <c r="N62" s="173"/>
      <c r="O62" s="173"/>
      <c r="P62" s="173"/>
      <c r="Q62" s="120"/>
      <c r="R62" s="120"/>
      <c r="S62" s="134"/>
      <c r="T62" s="134"/>
      <c r="U62" s="120"/>
      <c r="V62" s="120"/>
      <c r="W62" s="120"/>
      <c r="X62" s="120"/>
      <c r="Y62" s="120"/>
      <c r="Z62" s="120"/>
      <c r="AA62" s="120"/>
      <c r="AB62" s="120"/>
      <c r="AC62" s="120"/>
      <c r="AD62" s="120"/>
      <c r="AE62" s="120"/>
      <c r="AF62" s="120"/>
      <c r="AG62" s="120"/>
      <c r="AH62" s="120"/>
      <c r="AI62" s="120"/>
      <c r="AJ62" s="120"/>
      <c r="AK62" s="120"/>
      <c r="AL62" s="120"/>
      <c r="AM62" s="120"/>
      <c r="AN62" s="120"/>
      <c r="AO62" s="120"/>
      <c r="AP62" s="79"/>
      <c r="AQ62" s="79"/>
      <c r="AR62" s="79"/>
      <c r="AS62" s="79"/>
      <c r="AT62" s="79"/>
      <c r="AU62" s="79"/>
      <c r="AV62" s="79"/>
      <c r="AW62" s="79"/>
    </row>
    <row r="63" spans="1:49" ht="19" x14ac:dyDescent="0.25">
      <c r="A63" s="23" t="s">
        <v>52</v>
      </c>
      <c r="B63" s="35">
        <v>14</v>
      </c>
      <c r="C63" s="20" t="s">
        <v>258</v>
      </c>
      <c r="D63" s="151" t="s">
        <v>144</v>
      </c>
      <c r="E63" s="75">
        <v>9.83</v>
      </c>
      <c r="F63" s="19">
        <v>1</v>
      </c>
      <c r="G63" s="16"/>
      <c r="H63" s="22"/>
      <c r="I63" s="22"/>
      <c r="J63" s="22"/>
      <c r="K63" s="22"/>
      <c r="L63" s="16"/>
      <c r="M63" s="183"/>
      <c r="N63" s="172"/>
      <c r="O63" s="172"/>
      <c r="P63" s="173"/>
      <c r="Q63" s="120"/>
      <c r="R63" s="120"/>
      <c r="S63" s="134"/>
      <c r="T63" s="134"/>
      <c r="U63" s="120"/>
      <c r="V63" s="120"/>
      <c r="W63" s="120"/>
      <c r="X63" s="120"/>
      <c r="Y63" s="120"/>
      <c r="Z63" s="120"/>
      <c r="AA63" s="120"/>
      <c r="AB63" s="120"/>
      <c r="AC63" s="120"/>
      <c r="AD63" s="120"/>
      <c r="AE63" s="120"/>
      <c r="AF63" s="120"/>
      <c r="AG63" s="120"/>
      <c r="AH63" s="120"/>
      <c r="AI63" s="120"/>
      <c r="AJ63" s="120"/>
      <c r="AK63" s="120"/>
      <c r="AL63" s="120"/>
      <c r="AM63" s="120"/>
      <c r="AN63" s="120"/>
      <c r="AO63" s="120"/>
      <c r="AP63" s="79"/>
      <c r="AQ63" s="79"/>
      <c r="AR63" s="79"/>
      <c r="AS63" s="79"/>
      <c r="AT63" s="79"/>
      <c r="AU63" s="79"/>
      <c r="AV63" s="79"/>
      <c r="AW63" s="79"/>
    </row>
    <row r="64" spans="1:49" ht="19" x14ac:dyDescent="0.25">
      <c r="A64" s="188" t="s">
        <v>307</v>
      </c>
      <c r="B64" s="35">
        <v>35</v>
      </c>
      <c r="C64" s="41" t="s">
        <v>305</v>
      </c>
      <c r="D64" s="157" t="s">
        <v>143</v>
      </c>
      <c r="E64" s="75">
        <v>6.84</v>
      </c>
      <c r="F64" s="19">
        <v>2</v>
      </c>
      <c r="G64" s="16"/>
      <c r="H64" s="16"/>
      <c r="I64" s="16"/>
      <c r="J64" s="16"/>
      <c r="K64" s="16"/>
      <c r="L64" s="16"/>
      <c r="M64" s="183"/>
      <c r="N64" s="172"/>
      <c r="O64" s="172"/>
      <c r="P64" s="173"/>
      <c r="Q64" s="120"/>
      <c r="R64" s="120"/>
      <c r="S64" s="134"/>
      <c r="T64" s="134"/>
      <c r="U64" s="120"/>
      <c r="V64" s="120"/>
      <c r="W64" s="120"/>
      <c r="X64" s="120"/>
      <c r="Y64" s="120"/>
      <c r="Z64" s="120"/>
      <c r="AA64" s="120"/>
      <c r="AB64" s="120"/>
      <c r="AC64" s="120"/>
      <c r="AD64" s="120"/>
      <c r="AE64" s="120"/>
      <c r="AF64" s="120"/>
      <c r="AG64" s="120"/>
      <c r="AH64" s="120"/>
      <c r="AI64" s="120"/>
      <c r="AJ64" s="120"/>
      <c r="AK64" s="120"/>
      <c r="AL64" s="120"/>
      <c r="AM64" s="120"/>
      <c r="AN64" s="120"/>
      <c r="AO64" s="120"/>
      <c r="AP64" s="79"/>
      <c r="AQ64" s="79"/>
      <c r="AR64" s="79"/>
      <c r="AS64" s="79"/>
      <c r="AT64" s="79"/>
      <c r="AU64" s="79"/>
      <c r="AV64" s="79"/>
      <c r="AW64" s="79"/>
    </row>
    <row r="65" spans="1:49" ht="19" x14ac:dyDescent="0.25">
      <c r="A65" s="28" t="s">
        <v>55</v>
      </c>
      <c r="B65" s="37">
        <v>38</v>
      </c>
      <c r="C65" s="20" t="s">
        <v>279</v>
      </c>
      <c r="D65" s="151" t="s">
        <v>141</v>
      </c>
      <c r="E65" s="75">
        <v>5.54</v>
      </c>
      <c r="F65" s="19">
        <v>4</v>
      </c>
      <c r="G65" s="16"/>
      <c r="H65" s="16"/>
      <c r="I65" s="16"/>
      <c r="J65" s="16"/>
      <c r="K65" s="16"/>
      <c r="L65" s="16"/>
      <c r="M65" s="183"/>
      <c r="N65" s="172"/>
      <c r="O65" s="172"/>
      <c r="P65" s="173"/>
      <c r="Q65" s="120"/>
      <c r="R65" s="120"/>
      <c r="S65" s="134"/>
      <c r="T65" s="134"/>
      <c r="U65" s="120"/>
      <c r="V65" s="120"/>
      <c r="W65" s="120"/>
      <c r="X65" s="120"/>
      <c r="Y65" s="120"/>
      <c r="Z65" s="120"/>
      <c r="AA65" s="120"/>
      <c r="AB65" s="120"/>
      <c r="AC65" s="120"/>
      <c r="AD65" s="120"/>
      <c r="AE65" s="120"/>
      <c r="AF65" s="120"/>
      <c r="AG65" s="120"/>
      <c r="AH65" s="120"/>
      <c r="AI65" s="120"/>
      <c r="AJ65" s="120"/>
      <c r="AK65" s="120"/>
      <c r="AL65" s="120"/>
      <c r="AM65" s="120"/>
      <c r="AN65" s="120"/>
      <c r="AO65" s="120"/>
      <c r="AP65" s="79"/>
      <c r="AQ65" s="79"/>
      <c r="AR65" s="79"/>
      <c r="AS65" s="79"/>
      <c r="AT65" s="79"/>
      <c r="AU65" s="79"/>
      <c r="AV65" s="79"/>
      <c r="AW65" s="79"/>
    </row>
    <row r="66" spans="1:49" ht="19" x14ac:dyDescent="0.25">
      <c r="A66" s="17"/>
      <c r="B66" s="16"/>
      <c r="C66" s="16"/>
      <c r="D66" s="27"/>
      <c r="E66" s="40"/>
      <c r="F66" s="16"/>
      <c r="G66" s="16"/>
      <c r="H66" s="16"/>
      <c r="I66" s="16"/>
      <c r="J66" s="16"/>
      <c r="K66" s="16"/>
      <c r="L66" s="16"/>
      <c r="M66" s="183"/>
      <c r="N66" s="172"/>
      <c r="O66" s="172"/>
      <c r="P66" s="173"/>
      <c r="Q66" s="120"/>
      <c r="R66" s="120"/>
      <c r="S66" s="134"/>
      <c r="T66" s="134"/>
      <c r="U66" s="120"/>
      <c r="V66" s="120"/>
      <c r="W66" s="120"/>
      <c r="X66" s="120"/>
      <c r="Y66" s="120"/>
      <c r="Z66" s="120"/>
      <c r="AA66" s="120"/>
      <c r="AB66" s="120"/>
      <c r="AC66" s="120"/>
      <c r="AD66" s="120"/>
      <c r="AE66" s="120"/>
      <c r="AF66" s="120"/>
      <c r="AG66" s="120"/>
      <c r="AH66" s="120"/>
      <c r="AI66" s="120"/>
      <c r="AJ66" s="120"/>
      <c r="AK66" s="120"/>
      <c r="AL66" s="120"/>
      <c r="AM66" s="120"/>
      <c r="AN66" s="120"/>
      <c r="AO66" s="120"/>
      <c r="AP66" s="79"/>
      <c r="AQ66" s="79"/>
      <c r="AR66" s="79"/>
      <c r="AS66" s="79"/>
      <c r="AT66" s="79"/>
      <c r="AU66" s="79"/>
      <c r="AV66" s="79"/>
      <c r="AW66" s="79"/>
    </row>
    <row r="67" spans="1:49" ht="19" x14ac:dyDescent="0.25">
      <c r="A67" s="17" t="s">
        <v>78</v>
      </c>
      <c r="B67" s="17" t="s">
        <v>78</v>
      </c>
      <c r="C67" s="17"/>
      <c r="D67" s="27"/>
      <c r="E67" s="27"/>
      <c r="F67" s="17">
        <v>11</v>
      </c>
      <c r="G67" s="16"/>
      <c r="H67" s="16"/>
      <c r="I67" s="16"/>
      <c r="J67" s="16"/>
      <c r="K67" s="16"/>
      <c r="L67" s="16"/>
      <c r="M67" s="183"/>
      <c r="N67" s="173"/>
      <c r="O67" s="173"/>
      <c r="P67" s="173"/>
      <c r="Q67" s="120"/>
      <c r="R67" s="120"/>
      <c r="S67" s="134"/>
      <c r="T67" s="134"/>
      <c r="U67" s="120"/>
      <c r="V67" s="120"/>
      <c r="W67" s="120"/>
      <c r="X67" s="120"/>
      <c r="Y67" s="120"/>
      <c r="Z67" s="120"/>
      <c r="AA67" s="120"/>
      <c r="AB67" s="120"/>
      <c r="AC67" s="120"/>
      <c r="AD67" s="120"/>
      <c r="AE67" s="120"/>
      <c r="AF67" s="120"/>
      <c r="AG67" s="120"/>
      <c r="AH67" s="120"/>
      <c r="AI67" s="120"/>
      <c r="AJ67" s="120"/>
      <c r="AK67" s="120"/>
      <c r="AL67" s="120"/>
      <c r="AM67" s="120"/>
      <c r="AN67" s="120"/>
      <c r="AO67" s="120"/>
      <c r="AP67" s="79"/>
      <c r="AQ67" s="79"/>
      <c r="AR67" s="79"/>
      <c r="AS67" s="79"/>
      <c r="AT67" s="79"/>
      <c r="AU67" s="79"/>
      <c r="AV67" s="79"/>
      <c r="AW67" s="79"/>
    </row>
    <row r="68" spans="1:49" ht="19" x14ac:dyDescent="0.25">
      <c r="A68" s="18" t="s">
        <v>51</v>
      </c>
      <c r="B68" s="71">
        <v>5</v>
      </c>
      <c r="C68" s="20" t="s">
        <v>246</v>
      </c>
      <c r="D68" s="151" t="s">
        <v>147</v>
      </c>
      <c r="E68" s="75">
        <v>11.94</v>
      </c>
      <c r="F68" s="19">
        <v>1</v>
      </c>
      <c r="G68" s="16"/>
      <c r="H68" s="16"/>
      <c r="I68" s="16"/>
      <c r="J68" s="16"/>
      <c r="K68" s="16"/>
      <c r="L68" s="16"/>
      <c r="M68" s="183"/>
      <c r="N68" s="172"/>
      <c r="O68" s="172"/>
      <c r="P68" s="173"/>
      <c r="Q68" s="120"/>
      <c r="R68" s="120"/>
      <c r="S68" s="134"/>
      <c r="T68" s="134"/>
      <c r="U68" s="120"/>
      <c r="V68" s="120"/>
      <c r="W68" s="120"/>
      <c r="X68" s="120"/>
      <c r="Y68" s="120"/>
      <c r="Z68" s="120"/>
      <c r="AA68" s="120"/>
      <c r="AB68" s="120"/>
      <c r="AC68" s="120"/>
      <c r="AD68" s="120"/>
      <c r="AE68" s="120"/>
      <c r="AF68" s="120"/>
      <c r="AG68" s="120"/>
      <c r="AH68" s="120"/>
      <c r="AI68" s="120"/>
      <c r="AJ68" s="120"/>
      <c r="AK68" s="120"/>
      <c r="AL68" s="120"/>
      <c r="AM68" s="120"/>
      <c r="AN68" s="120"/>
      <c r="AO68" s="120"/>
      <c r="AP68" s="79"/>
      <c r="AQ68" s="79"/>
      <c r="AR68" s="79"/>
      <c r="AS68" s="79"/>
      <c r="AT68" s="79"/>
      <c r="AU68" s="79"/>
      <c r="AV68" s="79"/>
      <c r="AW68" s="79"/>
    </row>
    <row r="69" spans="1:49" ht="19" x14ac:dyDescent="0.25">
      <c r="A69" s="23" t="s">
        <v>52</v>
      </c>
      <c r="B69" s="71">
        <v>20</v>
      </c>
      <c r="C69" s="20" t="s">
        <v>274</v>
      </c>
      <c r="D69" s="151" t="s">
        <v>144</v>
      </c>
      <c r="E69" s="75">
        <v>7.6</v>
      </c>
      <c r="F69" s="19">
        <v>2</v>
      </c>
      <c r="G69" s="16"/>
      <c r="H69" s="16"/>
      <c r="I69" s="16"/>
      <c r="J69" s="16"/>
      <c r="K69" s="16"/>
      <c r="L69" s="16"/>
      <c r="M69" s="183"/>
      <c r="N69" s="172"/>
      <c r="O69" s="172"/>
      <c r="P69" s="173"/>
      <c r="Q69" s="120"/>
      <c r="R69" s="120"/>
      <c r="S69" s="134"/>
      <c r="T69" s="134"/>
      <c r="U69" s="120"/>
      <c r="V69" s="120"/>
      <c r="W69" s="120"/>
      <c r="X69" s="120"/>
      <c r="Y69" s="120"/>
      <c r="Z69" s="120"/>
      <c r="AA69" s="120"/>
      <c r="AB69" s="120"/>
      <c r="AC69" s="120"/>
      <c r="AD69" s="120"/>
      <c r="AE69" s="120"/>
      <c r="AF69" s="120"/>
      <c r="AG69" s="120"/>
      <c r="AH69" s="120"/>
      <c r="AI69" s="120"/>
      <c r="AJ69" s="120"/>
      <c r="AK69" s="120"/>
      <c r="AL69" s="120"/>
      <c r="AM69" s="120"/>
      <c r="AN69" s="120"/>
      <c r="AO69" s="120"/>
      <c r="AP69" s="79"/>
      <c r="AQ69" s="79"/>
      <c r="AR69" s="79"/>
      <c r="AS69" s="79"/>
      <c r="AT69" s="79"/>
      <c r="AU69" s="79"/>
      <c r="AV69" s="79"/>
      <c r="AW69" s="79"/>
    </row>
    <row r="70" spans="1:49" ht="19" x14ac:dyDescent="0.25">
      <c r="A70" s="188" t="s">
        <v>307</v>
      </c>
      <c r="B70" s="71">
        <v>29</v>
      </c>
      <c r="C70" s="20" t="s">
        <v>263</v>
      </c>
      <c r="D70" s="151" t="s">
        <v>143</v>
      </c>
      <c r="E70" s="75">
        <v>6.23</v>
      </c>
      <c r="F70" s="19">
        <v>3</v>
      </c>
      <c r="G70" s="16"/>
      <c r="H70" s="17" t="s">
        <v>54</v>
      </c>
      <c r="I70" s="27" t="s">
        <v>79</v>
      </c>
      <c r="J70" s="40"/>
      <c r="K70" s="17">
        <v>18</v>
      </c>
      <c r="L70" s="17"/>
      <c r="M70" s="183"/>
      <c r="N70" s="172"/>
      <c r="O70" s="172"/>
      <c r="P70" s="173"/>
      <c r="Q70" s="120"/>
      <c r="R70" s="120"/>
      <c r="S70" s="134"/>
      <c r="T70" s="134"/>
      <c r="U70" s="120"/>
      <c r="V70" s="120"/>
      <c r="W70" s="120"/>
      <c r="X70" s="120"/>
      <c r="Y70" s="120"/>
      <c r="Z70" s="120"/>
      <c r="AA70" s="120"/>
      <c r="AB70" s="120"/>
      <c r="AC70" s="120"/>
      <c r="AD70" s="120"/>
      <c r="AE70" s="120"/>
      <c r="AF70" s="120"/>
      <c r="AG70" s="120"/>
      <c r="AH70" s="120"/>
      <c r="AI70" s="120"/>
      <c r="AJ70" s="120"/>
      <c r="AK70" s="120"/>
      <c r="AL70" s="120"/>
      <c r="AM70" s="120"/>
      <c r="AN70" s="120"/>
      <c r="AO70" s="120"/>
      <c r="AP70" s="79"/>
      <c r="AQ70" s="79"/>
      <c r="AR70" s="79"/>
      <c r="AS70" s="79"/>
      <c r="AT70" s="79"/>
      <c r="AU70" s="79"/>
      <c r="AV70" s="79"/>
      <c r="AW70" s="79"/>
    </row>
    <row r="71" spans="1:49" ht="19" x14ac:dyDescent="0.25">
      <c r="A71" s="28" t="s">
        <v>55</v>
      </c>
      <c r="B71" s="71">
        <v>44</v>
      </c>
      <c r="C71" s="20" t="s">
        <v>269</v>
      </c>
      <c r="D71" s="151" t="s">
        <v>141</v>
      </c>
      <c r="E71" s="75">
        <v>5.43</v>
      </c>
      <c r="F71" s="19">
        <v>4</v>
      </c>
      <c r="G71" s="16"/>
      <c r="H71" s="18" t="s">
        <v>51</v>
      </c>
      <c r="I71" s="75" t="s">
        <v>263</v>
      </c>
      <c r="J71" s="97">
        <v>6.93</v>
      </c>
      <c r="K71" s="31">
        <v>3</v>
      </c>
      <c r="L71" s="16"/>
      <c r="M71" s="183"/>
      <c r="N71" s="173"/>
      <c r="O71" s="173"/>
      <c r="P71" s="173"/>
      <c r="Q71" s="120"/>
      <c r="R71" s="120"/>
      <c r="S71" s="134"/>
      <c r="T71" s="134"/>
      <c r="U71" s="120"/>
      <c r="V71" s="120"/>
      <c r="W71" s="120"/>
      <c r="X71" s="120"/>
      <c r="Y71" s="120"/>
      <c r="Z71" s="120"/>
      <c r="AA71" s="120"/>
      <c r="AB71" s="120"/>
      <c r="AC71" s="120"/>
      <c r="AD71" s="120"/>
      <c r="AE71" s="120"/>
      <c r="AF71" s="120"/>
      <c r="AG71" s="120"/>
      <c r="AH71" s="120"/>
      <c r="AI71" s="120"/>
      <c r="AJ71" s="120"/>
      <c r="AK71" s="120"/>
      <c r="AL71" s="120"/>
      <c r="AM71" s="120"/>
      <c r="AN71" s="120"/>
      <c r="AO71" s="120"/>
      <c r="AP71" s="79"/>
      <c r="AQ71" s="79"/>
      <c r="AR71" s="79"/>
      <c r="AS71" s="79"/>
      <c r="AT71" s="79"/>
      <c r="AU71" s="79"/>
      <c r="AV71" s="79"/>
      <c r="AW71" s="79"/>
    </row>
    <row r="72" spans="1:49" ht="19" x14ac:dyDescent="0.25">
      <c r="A72" s="78"/>
      <c r="B72" s="22"/>
      <c r="C72" s="22"/>
      <c r="D72" s="154"/>
      <c r="E72" s="34"/>
      <c r="F72" s="22"/>
      <c r="G72" s="16"/>
      <c r="H72" s="23" t="s">
        <v>52</v>
      </c>
      <c r="I72" s="75" t="s">
        <v>269</v>
      </c>
      <c r="J72" s="75">
        <v>5.47</v>
      </c>
      <c r="K72" s="19">
        <v>4</v>
      </c>
      <c r="L72" s="16"/>
      <c r="M72" s="183"/>
      <c r="N72" s="172"/>
      <c r="O72" s="172"/>
      <c r="P72" s="173"/>
      <c r="Q72" s="120"/>
      <c r="R72" s="120"/>
      <c r="S72" s="134"/>
      <c r="T72" s="134"/>
      <c r="U72" s="120"/>
      <c r="V72" s="120"/>
      <c r="W72" s="120"/>
      <c r="X72" s="120"/>
      <c r="Y72" s="120"/>
      <c r="Z72" s="120"/>
      <c r="AA72" s="120"/>
      <c r="AB72" s="120"/>
      <c r="AC72" s="120"/>
      <c r="AD72" s="120"/>
      <c r="AE72" s="120"/>
      <c r="AF72" s="120"/>
      <c r="AG72" s="120"/>
      <c r="AH72" s="120"/>
      <c r="AI72" s="120"/>
      <c r="AJ72" s="120"/>
      <c r="AK72" s="120"/>
      <c r="AL72" s="120"/>
      <c r="AM72" s="120"/>
      <c r="AN72" s="120"/>
      <c r="AO72" s="120"/>
      <c r="AP72" s="79"/>
      <c r="AQ72" s="79"/>
      <c r="AR72" s="79"/>
      <c r="AS72" s="79"/>
      <c r="AT72" s="79"/>
      <c r="AU72" s="79"/>
      <c r="AV72" s="79"/>
      <c r="AW72" s="79"/>
    </row>
    <row r="73" spans="1:49" ht="19" x14ac:dyDescent="0.25">
      <c r="A73" s="78" t="s">
        <v>80</v>
      </c>
      <c r="B73" s="17" t="s">
        <v>80</v>
      </c>
      <c r="C73" s="17"/>
      <c r="D73" s="27"/>
      <c r="E73" s="27"/>
      <c r="F73" s="17">
        <v>12</v>
      </c>
      <c r="G73" s="16"/>
      <c r="H73" s="188" t="s">
        <v>307</v>
      </c>
      <c r="I73" s="75" t="s">
        <v>265</v>
      </c>
      <c r="J73" s="75">
        <v>11.6</v>
      </c>
      <c r="K73" s="19">
        <v>1</v>
      </c>
      <c r="L73" s="16"/>
      <c r="M73" s="183"/>
      <c r="N73" s="173"/>
      <c r="O73" s="173"/>
      <c r="P73" s="173"/>
      <c r="Q73" s="120"/>
      <c r="R73" s="120"/>
      <c r="S73" s="134"/>
      <c r="T73" s="134"/>
      <c r="U73" s="120"/>
      <c r="V73" s="120"/>
      <c r="W73" s="120"/>
      <c r="X73" s="120"/>
      <c r="Y73" s="120"/>
      <c r="Z73" s="120"/>
      <c r="AA73" s="120"/>
      <c r="AB73" s="120"/>
      <c r="AC73" s="120"/>
      <c r="AD73" s="120"/>
      <c r="AE73" s="120"/>
      <c r="AF73" s="120"/>
      <c r="AG73" s="120"/>
      <c r="AH73" s="120"/>
      <c r="AI73" s="120"/>
      <c r="AJ73" s="120"/>
      <c r="AK73" s="120"/>
      <c r="AL73" s="120"/>
      <c r="AM73" s="120"/>
      <c r="AN73" s="120"/>
      <c r="AO73" s="120"/>
      <c r="AP73" s="79"/>
      <c r="AQ73" s="79"/>
      <c r="AR73" s="79"/>
      <c r="AS73" s="79"/>
      <c r="AT73" s="79"/>
      <c r="AU73" s="79"/>
      <c r="AV73" s="79"/>
      <c r="AW73" s="79"/>
    </row>
    <row r="74" spans="1:49" ht="19" x14ac:dyDescent="0.25">
      <c r="A74" s="18" t="s">
        <v>51</v>
      </c>
      <c r="B74" s="71">
        <v>8</v>
      </c>
      <c r="C74" s="20" t="s">
        <v>265</v>
      </c>
      <c r="D74" s="151" t="s">
        <v>248</v>
      </c>
      <c r="E74" s="75">
        <v>8.93</v>
      </c>
      <c r="F74" s="19">
        <v>3</v>
      </c>
      <c r="G74" s="16"/>
      <c r="H74" s="28" t="s">
        <v>55</v>
      </c>
      <c r="I74" s="75" t="s">
        <v>276</v>
      </c>
      <c r="J74" s="76">
        <v>8</v>
      </c>
      <c r="K74" s="29">
        <v>2</v>
      </c>
      <c r="L74" s="16"/>
      <c r="M74" s="183"/>
      <c r="N74" s="173"/>
      <c r="O74" s="173"/>
      <c r="P74" s="173"/>
      <c r="Q74" s="120"/>
      <c r="R74" s="120"/>
      <c r="S74" s="134"/>
      <c r="T74" s="134"/>
      <c r="U74" s="120"/>
      <c r="V74" s="120"/>
      <c r="W74" s="120"/>
      <c r="X74" s="120"/>
      <c r="Y74" s="120"/>
      <c r="Z74" s="120"/>
      <c r="AA74" s="120"/>
      <c r="AB74" s="120"/>
      <c r="AC74" s="120"/>
      <c r="AD74" s="120"/>
      <c r="AE74" s="120"/>
      <c r="AF74" s="120"/>
      <c r="AG74" s="120"/>
      <c r="AH74" s="120"/>
      <c r="AI74" s="120"/>
      <c r="AJ74" s="120"/>
      <c r="AK74" s="120"/>
      <c r="AL74" s="120"/>
      <c r="AM74" s="120"/>
      <c r="AN74" s="120"/>
      <c r="AO74" s="120"/>
      <c r="AP74" s="79"/>
      <c r="AQ74" s="79"/>
      <c r="AR74" s="79"/>
      <c r="AS74" s="79"/>
      <c r="AT74" s="79"/>
      <c r="AU74" s="79"/>
      <c r="AV74" s="79"/>
      <c r="AW74" s="79"/>
    </row>
    <row r="75" spans="1:49" ht="19" x14ac:dyDescent="0.25">
      <c r="A75" s="23" t="s">
        <v>52</v>
      </c>
      <c r="B75" s="71">
        <v>17</v>
      </c>
      <c r="C75" s="20" t="s">
        <v>251</v>
      </c>
      <c r="D75" s="151" t="s">
        <v>142</v>
      </c>
      <c r="E75" s="75">
        <v>12.04</v>
      </c>
      <c r="F75" s="19">
        <v>1</v>
      </c>
      <c r="G75" s="16"/>
      <c r="H75" s="22"/>
      <c r="I75" s="22"/>
      <c r="J75" s="22"/>
      <c r="K75" s="22"/>
      <c r="L75" s="16"/>
      <c r="M75" s="183"/>
      <c r="N75" s="172"/>
      <c r="O75" s="172"/>
      <c r="P75" s="173"/>
      <c r="Q75" s="120"/>
      <c r="R75" s="120"/>
      <c r="S75" s="134"/>
      <c r="T75" s="134"/>
      <c r="U75" s="120"/>
      <c r="V75" s="120"/>
      <c r="W75" s="120"/>
      <c r="X75" s="120"/>
      <c r="Y75" s="120"/>
      <c r="Z75" s="120"/>
      <c r="AA75" s="120"/>
      <c r="AB75" s="120"/>
      <c r="AC75" s="120"/>
      <c r="AD75" s="120"/>
      <c r="AE75" s="120"/>
      <c r="AF75" s="120"/>
      <c r="AG75" s="120"/>
      <c r="AH75" s="120"/>
      <c r="AI75" s="120"/>
      <c r="AJ75" s="120"/>
      <c r="AK75" s="120"/>
      <c r="AL75" s="120"/>
      <c r="AM75" s="120"/>
      <c r="AN75" s="120"/>
      <c r="AO75" s="120"/>
      <c r="AP75" s="79"/>
      <c r="AQ75" s="79"/>
      <c r="AR75" s="79"/>
      <c r="AS75" s="79"/>
      <c r="AT75" s="79"/>
      <c r="AU75" s="79"/>
      <c r="AV75" s="79"/>
      <c r="AW75" s="79"/>
    </row>
    <row r="76" spans="1:49" ht="19" x14ac:dyDescent="0.25">
      <c r="A76" s="188" t="s">
        <v>307</v>
      </c>
      <c r="B76" s="71">
        <v>32</v>
      </c>
      <c r="C76" s="20" t="s">
        <v>259</v>
      </c>
      <c r="D76" s="151" t="s">
        <v>146</v>
      </c>
      <c r="E76" s="75">
        <v>10.23</v>
      </c>
      <c r="F76" s="19">
        <v>2</v>
      </c>
      <c r="G76" s="16"/>
      <c r="H76" s="22"/>
      <c r="I76" s="22"/>
      <c r="J76" s="22"/>
      <c r="K76" s="22"/>
      <c r="L76" s="16"/>
      <c r="M76" s="183"/>
      <c r="N76" s="173"/>
      <c r="O76" s="173"/>
      <c r="P76" s="173"/>
      <c r="Q76" s="120"/>
      <c r="R76" s="120"/>
      <c r="S76" s="134"/>
      <c r="T76" s="134"/>
      <c r="U76" s="120"/>
      <c r="V76" s="120"/>
      <c r="W76" s="120"/>
      <c r="X76" s="120"/>
      <c r="Y76" s="120"/>
      <c r="Z76" s="120"/>
      <c r="AA76" s="120"/>
      <c r="AB76" s="120"/>
      <c r="AC76" s="120"/>
      <c r="AD76" s="120"/>
      <c r="AE76" s="120"/>
      <c r="AF76" s="120"/>
      <c r="AG76" s="120"/>
      <c r="AH76" s="120"/>
      <c r="AI76" s="120"/>
      <c r="AJ76" s="120"/>
      <c r="AK76" s="120"/>
      <c r="AL76" s="120"/>
      <c r="AM76" s="120"/>
      <c r="AN76" s="120"/>
      <c r="AO76" s="120"/>
      <c r="AP76" s="79"/>
      <c r="AQ76" s="79"/>
      <c r="AR76" s="79"/>
      <c r="AS76" s="79"/>
      <c r="AT76" s="79"/>
      <c r="AU76" s="79"/>
      <c r="AV76" s="79"/>
      <c r="AW76" s="79"/>
    </row>
    <row r="77" spans="1:49" ht="19" x14ac:dyDescent="0.25">
      <c r="A77" s="28" t="s">
        <v>55</v>
      </c>
      <c r="B77" s="71">
        <v>41</v>
      </c>
      <c r="C77" s="20" t="s">
        <v>276</v>
      </c>
      <c r="D77" s="151" t="s">
        <v>143</v>
      </c>
      <c r="E77" s="75">
        <v>5.3</v>
      </c>
      <c r="F77" s="19">
        <v>4</v>
      </c>
      <c r="G77" s="16"/>
      <c r="H77" s="22"/>
      <c r="I77" s="22"/>
      <c r="J77" s="22"/>
      <c r="K77" s="22"/>
      <c r="L77" s="16"/>
      <c r="M77" s="183"/>
      <c r="N77" s="172"/>
      <c r="O77" s="172"/>
      <c r="P77" s="173"/>
      <c r="Q77" s="120"/>
      <c r="R77" s="120"/>
      <c r="S77" s="134"/>
      <c r="T77" s="134"/>
      <c r="U77" s="120"/>
      <c r="V77" s="120"/>
      <c r="W77" s="120"/>
      <c r="X77" s="120"/>
      <c r="Y77" s="120"/>
      <c r="Z77" s="120"/>
      <c r="AA77" s="120"/>
      <c r="AB77" s="120"/>
      <c r="AC77" s="120"/>
      <c r="AD77" s="120"/>
      <c r="AE77" s="120"/>
      <c r="AF77" s="120"/>
      <c r="AG77" s="120"/>
      <c r="AH77" s="120"/>
      <c r="AI77" s="120"/>
      <c r="AJ77" s="120"/>
      <c r="AK77" s="120"/>
      <c r="AL77" s="120"/>
      <c r="AM77" s="120"/>
      <c r="AN77" s="120"/>
      <c r="AO77" s="120"/>
      <c r="AP77" s="79"/>
      <c r="AQ77" s="79"/>
      <c r="AR77" s="79"/>
      <c r="AS77" s="79"/>
      <c r="AT77" s="79"/>
      <c r="AU77" s="79"/>
      <c r="AV77" s="79"/>
      <c r="AW77" s="79"/>
    </row>
    <row r="78" spans="1:49" ht="19" x14ac:dyDescent="0.25">
      <c r="A78" s="17"/>
      <c r="B78" s="16"/>
      <c r="C78" s="16"/>
      <c r="D78" s="27"/>
      <c r="E78" s="40"/>
      <c r="F78" s="16"/>
      <c r="G78" s="16"/>
      <c r="H78" s="16"/>
      <c r="I78" s="16"/>
      <c r="J78" s="16"/>
      <c r="K78" s="16"/>
      <c r="L78" s="16"/>
      <c r="M78" s="183"/>
      <c r="N78" s="172"/>
      <c r="O78" s="172"/>
      <c r="P78" s="173"/>
      <c r="Q78" s="120"/>
      <c r="R78" s="120"/>
      <c r="S78" s="134"/>
      <c r="T78" s="134"/>
      <c r="U78" s="120"/>
      <c r="V78" s="120"/>
      <c r="W78" s="120"/>
      <c r="X78" s="120"/>
      <c r="Y78" s="120"/>
      <c r="Z78" s="120"/>
      <c r="AA78" s="120"/>
      <c r="AB78" s="120"/>
      <c r="AC78" s="120"/>
      <c r="AD78" s="120"/>
      <c r="AE78" s="120"/>
      <c r="AF78" s="120"/>
      <c r="AG78" s="120"/>
      <c r="AH78" s="120"/>
      <c r="AI78" s="120"/>
      <c r="AJ78" s="120"/>
      <c r="AK78" s="120"/>
      <c r="AL78" s="120"/>
      <c r="AM78" s="120"/>
      <c r="AN78" s="120"/>
      <c r="AO78" s="120"/>
      <c r="AP78" s="79"/>
      <c r="AQ78" s="79"/>
      <c r="AR78" s="79"/>
      <c r="AS78" s="79"/>
      <c r="AT78" s="79"/>
      <c r="AU78" s="79"/>
      <c r="AV78" s="79"/>
      <c r="AW78" s="79"/>
    </row>
    <row r="79" spans="1:49" ht="19" x14ac:dyDescent="0.25">
      <c r="A79" s="191"/>
      <c r="B79" s="184"/>
      <c r="C79" s="184"/>
      <c r="D79" s="185"/>
      <c r="E79" s="186"/>
      <c r="F79" s="16"/>
      <c r="G79" s="16"/>
      <c r="H79" s="16"/>
      <c r="I79" s="16"/>
      <c r="J79" s="16"/>
      <c r="K79" s="16"/>
      <c r="L79" s="16"/>
      <c r="M79" s="173"/>
      <c r="N79" s="173"/>
      <c r="O79" s="173"/>
      <c r="P79" s="173"/>
      <c r="Q79" s="120"/>
      <c r="R79" s="120"/>
      <c r="S79" s="134"/>
      <c r="T79" s="134"/>
      <c r="U79" s="120"/>
      <c r="V79" s="120"/>
      <c r="W79" s="120"/>
      <c r="X79" s="120"/>
      <c r="Y79" s="120"/>
      <c r="Z79" s="120"/>
      <c r="AA79" s="120"/>
      <c r="AB79" s="120"/>
      <c r="AC79" s="120"/>
      <c r="AD79" s="120"/>
      <c r="AE79" s="120"/>
      <c r="AF79" s="120"/>
      <c r="AG79" s="120"/>
      <c r="AH79" s="120"/>
      <c r="AI79" s="120"/>
      <c r="AJ79" s="120"/>
      <c r="AK79" s="120"/>
      <c r="AL79" s="120"/>
      <c r="AM79" s="120"/>
      <c r="AN79" s="120"/>
      <c r="AO79" s="120"/>
      <c r="AP79" s="79"/>
      <c r="AQ79" s="79"/>
      <c r="AR79" s="79"/>
      <c r="AS79" s="79"/>
      <c r="AT79" s="79"/>
      <c r="AU79" s="79"/>
      <c r="AV79" s="79"/>
      <c r="AW79" s="79"/>
    </row>
    <row r="80" spans="1:49" ht="19" x14ac:dyDescent="0.25">
      <c r="A80" s="192"/>
      <c r="B80" s="183"/>
      <c r="C80" s="172"/>
      <c r="D80" s="172"/>
      <c r="E80" s="187"/>
      <c r="F80" s="120"/>
      <c r="G80" s="120"/>
      <c r="H80" s="120"/>
      <c r="I80" s="120"/>
      <c r="J80" s="120"/>
      <c r="K80" s="120"/>
      <c r="L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79"/>
      <c r="AQ80" s="79"/>
      <c r="AR80" s="79"/>
      <c r="AS80" s="79"/>
      <c r="AT80" s="79"/>
      <c r="AU80" s="79"/>
      <c r="AV80" s="79"/>
      <c r="AW80" s="79"/>
    </row>
    <row r="81" spans="1:49" ht="19" x14ac:dyDescent="0.25">
      <c r="A81" s="112"/>
      <c r="B81" s="183"/>
      <c r="C81" s="172"/>
      <c r="D81" s="172"/>
      <c r="E81" s="113"/>
      <c r="F81" s="99"/>
      <c r="G81" s="99"/>
      <c r="H81" s="99"/>
      <c r="I81" s="99"/>
      <c r="J81" s="99"/>
      <c r="K81" s="99"/>
      <c r="L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79"/>
      <c r="AQ81" s="79"/>
      <c r="AR81" s="79"/>
      <c r="AS81" s="79"/>
      <c r="AT81" s="79"/>
      <c r="AU81" s="79"/>
      <c r="AV81" s="79"/>
      <c r="AW81" s="79"/>
    </row>
    <row r="82" spans="1:49" x14ac:dyDescent="0.2">
      <c r="A82" s="86"/>
      <c r="B82" s="183"/>
      <c r="C82" s="173"/>
      <c r="D82" s="173"/>
      <c r="E82" s="143"/>
      <c r="F82" s="79"/>
      <c r="G82" s="79"/>
      <c r="H82" s="79"/>
      <c r="I82" s="79"/>
      <c r="J82" s="190"/>
      <c r="K82" s="79"/>
      <c r="L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row>
    <row r="83" spans="1:49" x14ac:dyDescent="0.2">
      <c r="A83" s="86"/>
      <c r="B83" s="183"/>
      <c r="C83" s="172"/>
      <c r="D83" s="172"/>
      <c r="E83" s="143"/>
      <c r="F83" s="79"/>
      <c r="G83" s="79"/>
      <c r="H83" s="79"/>
      <c r="I83" s="79"/>
      <c r="J83" s="190"/>
      <c r="K83" s="79"/>
      <c r="L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row>
    <row r="84" spans="1:49" x14ac:dyDescent="0.2">
      <c r="A84" s="86"/>
      <c r="B84" s="183"/>
      <c r="C84" s="172"/>
      <c r="D84" s="172"/>
      <c r="E84" s="143"/>
      <c r="F84" s="79"/>
      <c r="G84" s="79"/>
      <c r="H84" s="79"/>
      <c r="I84" s="79"/>
      <c r="J84" s="190"/>
      <c r="K84" s="79"/>
      <c r="L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row>
    <row r="85" spans="1:49" x14ac:dyDescent="0.2">
      <c r="A85" s="171"/>
      <c r="B85" s="183"/>
      <c r="C85" s="172"/>
      <c r="D85" s="172"/>
      <c r="E85" s="3"/>
    </row>
    <row r="86" spans="1:49" x14ac:dyDescent="0.2">
      <c r="A86" s="171"/>
      <c r="B86" s="183"/>
      <c r="C86" s="172"/>
      <c r="D86" s="172"/>
      <c r="E86" s="3"/>
    </row>
    <row r="87" spans="1:49" x14ac:dyDescent="0.2">
      <c r="A87" s="171"/>
      <c r="B87" s="183"/>
      <c r="C87" s="172"/>
      <c r="D87" s="172"/>
      <c r="E87" s="3"/>
    </row>
    <row r="88" spans="1:49" x14ac:dyDescent="0.2">
      <c r="A88" s="171"/>
      <c r="B88" s="183"/>
      <c r="C88" s="173"/>
      <c r="D88" s="173"/>
      <c r="E88" s="3"/>
    </row>
    <row r="89" spans="1:49" x14ac:dyDescent="0.2">
      <c r="A89" s="171"/>
      <c r="B89" s="183"/>
      <c r="C89" s="172"/>
      <c r="D89" s="172"/>
      <c r="E89" s="3"/>
    </row>
    <row r="90" spans="1:49" x14ac:dyDescent="0.2">
      <c r="A90" s="171"/>
      <c r="B90" s="183"/>
      <c r="C90" s="172"/>
      <c r="D90" s="172"/>
      <c r="E90" s="3"/>
    </row>
    <row r="91" spans="1:49" x14ac:dyDescent="0.2">
      <c r="A91" s="171"/>
      <c r="B91" s="183"/>
      <c r="C91" s="172"/>
      <c r="D91" s="172"/>
      <c r="E91" s="3"/>
    </row>
    <row r="92" spans="1:49" x14ac:dyDescent="0.2">
      <c r="A92" s="171"/>
      <c r="B92" s="183"/>
      <c r="C92" s="172"/>
      <c r="D92" s="172"/>
      <c r="E92" s="3"/>
    </row>
    <row r="93" spans="1:49" x14ac:dyDescent="0.2">
      <c r="A93" s="171"/>
      <c r="B93" s="183"/>
      <c r="C93" s="172"/>
      <c r="D93" s="172"/>
      <c r="E93" s="3"/>
    </row>
    <row r="94" spans="1:49" x14ac:dyDescent="0.2">
      <c r="A94" s="171"/>
      <c r="B94" s="183"/>
      <c r="C94" s="172"/>
      <c r="D94" s="172"/>
      <c r="E94" s="3"/>
    </row>
    <row r="95" spans="1:49" x14ac:dyDescent="0.2">
      <c r="A95" s="171"/>
      <c r="B95" s="183"/>
      <c r="C95" s="172"/>
      <c r="D95" s="172"/>
      <c r="E95" s="3"/>
    </row>
    <row r="96" spans="1:49" x14ac:dyDescent="0.2">
      <c r="A96" s="171"/>
      <c r="B96" s="183"/>
      <c r="C96" s="173"/>
      <c r="D96" s="173"/>
      <c r="E96" s="3"/>
    </row>
    <row r="97" spans="1:5" x14ac:dyDescent="0.2">
      <c r="A97" s="171"/>
      <c r="B97" s="183"/>
      <c r="C97" s="172"/>
      <c r="D97" s="172"/>
      <c r="E97" s="3"/>
    </row>
    <row r="98" spans="1:5" x14ac:dyDescent="0.2">
      <c r="A98" s="171"/>
      <c r="B98" s="183"/>
      <c r="C98" s="173"/>
      <c r="D98" s="173"/>
      <c r="E98" s="3"/>
    </row>
    <row r="99" spans="1:5" x14ac:dyDescent="0.2">
      <c r="A99" s="171"/>
      <c r="B99" s="183"/>
      <c r="C99" s="172"/>
      <c r="D99" s="172"/>
      <c r="E99" s="3"/>
    </row>
    <row r="100" spans="1:5" x14ac:dyDescent="0.2">
      <c r="A100" s="171"/>
      <c r="B100" s="183"/>
      <c r="C100" s="172"/>
      <c r="D100" s="172"/>
      <c r="E100" s="3"/>
    </row>
    <row r="101" spans="1:5" x14ac:dyDescent="0.2">
      <c r="A101" s="171"/>
      <c r="B101" s="183"/>
      <c r="C101" s="172"/>
      <c r="D101" s="172"/>
      <c r="E101" s="3"/>
    </row>
    <row r="102" spans="1:5" x14ac:dyDescent="0.2">
      <c r="A102" s="171"/>
      <c r="B102" s="183"/>
      <c r="C102" s="173"/>
      <c r="D102" s="173"/>
      <c r="E102" s="3"/>
    </row>
    <row r="103" spans="1:5" x14ac:dyDescent="0.2">
      <c r="A103" s="171"/>
      <c r="B103" s="183"/>
      <c r="C103" s="172"/>
      <c r="D103" s="172"/>
      <c r="E103" s="3"/>
    </row>
    <row r="104" spans="1:5" x14ac:dyDescent="0.2">
      <c r="A104" s="171"/>
      <c r="B104" s="173"/>
      <c r="C104" s="173"/>
      <c r="D104" s="10"/>
      <c r="E104" s="3"/>
    </row>
    <row r="105" spans="1:5" x14ac:dyDescent="0.2">
      <c r="A105" s="171"/>
      <c r="B105" s="173"/>
      <c r="C105" s="173"/>
      <c r="D105" s="10"/>
      <c r="E105" s="3"/>
    </row>
  </sheetData>
  <phoneticPr fontId="3" type="noConversion"/>
  <pageMargins left="0.23622047244094491" right="0.23622047244094491" top="0.98425196850393704" bottom="0.98425196850393704" header="0.31496062992125984" footer="0.31496062992125984"/>
  <pageSetup paperSize="9" scale="9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E62"/>
  <sheetViews>
    <sheetView topLeftCell="P5" zoomScale="80" zoomScaleNormal="80" zoomScalePageLayoutView="60" workbookViewId="0">
      <selection activeCell="AA14" sqref="AA14"/>
    </sheetView>
  </sheetViews>
  <sheetFormatPr baseColWidth="10" defaultColWidth="11.1640625" defaultRowHeight="16" x14ac:dyDescent="0.2"/>
  <cols>
    <col min="1" max="1" width="9.83203125" customWidth="1"/>
    <col min="2" max="2" width="3.5" style="12" hidden="1" customWidth="1"/>
    <col min="3" max="3" width="21.33203125" customWidth="1"/>
    <col min="4" max="4" width="14.5" customWidth="1"/>
    <col min="5" max="5" width="14" style="12" customWidth="1"/>
    <col min="6" max="6" width="13.5" customWidth="1"/>
    <col min="7" max="7" width="14" bestFit="1" customWidth="1"/>
    <col min="9" max="9" width="23.83203125" customWidth="1"/>
    <col min="10" max="10" width="15.5" customWidth="1"/>
    <col min="11" max="11" width="11.1640625" customWidth="1"/>
    <col min="12" max="12" width="9.6640625" customWidth="1"/>
    <col min="14" max="14" width="23.33203125" customWidth="1"/>
    <col min="15" max="15" width="15.83203125" customWidth="1"/>
    <col min="18" max="18" width="11.5" customWidth="1"/>
    <col min="19" max="19" width="25.1640625" customWidth="1"/>
    <col min="20" max="20" width="15.33203125" customWidth="1"/>
    <col min="21" max="21" width="7.33203125" style="12" customWidth="1"/>
    <col min="22" max="22" width="10.5" customWidth="1"/>
    <col min="23" max="23" width="11.1640625" customWidth="1"/>
    <col min="24" max="24" width="22.1640625" customWidth="1"/>
    <col min="25" max="25" width="17.33203125" customWidth="1"/>
    <col min="26" max="26" width="13" customWidth="1"/>
    <col min="27" max="27" width="9.1640625" customWidth="1"/>
    <col min="32" max="32" width="16.83203125" customWidth="1"/>
    <col min="35" max="35" width="4.6640625" customWidth="1"/>
    <col min="37" max="37" width="19.6640625" customWidth="1"/>
  </cols>
  <sheetData>
    <row r="1" spans="1:57" ht="21" x14ac:dyDescent="0.25">
      <c r="A1" s="11" t="s">
        <v>160</v>
      </c>
      <c r="B1" s="134"/>
      <c r="C1" s="120"/>
      <c r="D1" s="120"/>
      <c r="E1" s="134"/>
      <c r="F1" s="120"/>
      <c r="G1" s="120"/>
      <c r="H1" s="120"/>
      <c r="I1" s="120"/>
      <c r="J1" s="120"/>
      <c r="K1" s="120"/>
      <c r="L1" s="120"/>
      <c r="M1" s="120"/>
      <c r="N1" s="120"/>
      <c r="O1" s="120"/>
      <c r="P1" s="120"/>
      <c r="Q1" s="120"/>
      <c r="R1" s="120"/>
      <c r="S1" s="120"/>
      <c r="T1" s="120"/>
      <c r="U1" s="134"/>
      <c r="V1" s="120"/>
      <c r="W1" s="120"/>
      <c r="X1" s="120"/>
      <c r="Y1" s="120"/>
      <c r="Z1" s="120"/>
      <c r="AA1" s="120"/>
      <c r="AB1" s="120"/>
      <c r="AC1" s="120"/>
      <c r="AD1" s="120"/>
      <c r="AE1" s="120"/>
      <c r="AF1" s="120"/>
      <c r="AG1" s="120"/>
      <c r="AH1" s="99"/>
      <c r="AI1" s="99"/>
      <c r="AJ1" s="99"/>
      <c r="AK1" s="99"/>
      <c r="AL1" s="99"/>
      <c r="AM1" s="99"/>
    </row>
    <row r="2" spans="1:57" ht="19" x14ac:dyDescent="0.25">
      <c r="A2" s="206" t="s">
        <v>333</v>
      </c>
      <c r="B2" s="208"/>
      <c r="C2" s="207"/>
      <c r="D2" s="207"/>
      <c r="E2" s="134"/>
      <c r="F2" s="120"/>
      <c r="G2" s="120"/>
      <c r="H2" s="120"/>
      <c r="I2" s="120"/>
      <c r="J2" s="120"/>
      <c r="K2" s="120"/>
      <c r="L2" s="120"/>
      <c r="M2" s="120"/>
      <c r="N2" s="120"/>
      <c r="O2" s="120"/>
      <c r="P2" s="120"/>
      <c r="Q2" s="120"/>
      <c r="R2" s="120"/>
      <c r="S2" s="120"/>
      <c r="T2" s="120"/>
      <c r="U2" s="134"/>
      <c r="V2" s="120"/>
      <c r="W2" s="120"/>
      <c r="X2" s="120"/>
      <c r="Y2" s="120"/>
      <c r="Z2" s="120"/>
      <c r="AA2" s="120"/>
      <c r="AB2" s="120"/>
      <c r="AC2" s="120"/>
      <c r="AD2" s="120"/>
      <c r="AE2" s="120"/>
      <c r="AF2" s="120"/>
      <c r="AG2" s="120"/>
      <c r="AH2" s="99"/>
      <c r="AI2" s="99"/>
      <c r="AJ2" s="99"/>
      <c r="AK2" s="99"/>
      <c r="AL2" s="99"/>
      <c r="AM2" s="99"/>
    </row>
    <row r="3" spans="1:57" ht="19" x14ac:dyDescent="0.25">
      <c r="A3" s="13" t="s">
        <v>132</v>
      </c>
      <c r="B3" s="113"/>
      <c r="C3" s="99"/>
      <c r="D3" s="99"/>
      <c r="E3" s="113"/>
      <c r="F3" s="99"/>
      <c r="G3" s="99"/>
      <c r="H3" s="99"/>
      <c r="I3" s="99"/>
      <c r="J3" s="99"/>
      <c r="K3" s="99"/>
      <c r="L3" s="99"/>
      <c r="M3" s="99"/>
      <c r="N3" s="99"/>
      <c r="O3" s="99"/>
      <c r="P3" s="99"/>
      <c r="Q3" s="99"/>
      <c r="R3" s="99"/>
      <c r="S3" s="99"/>
      <c r="T3" s="99"/>
      <c r="U3" s="113"/>
      <c r="V3" s="99"/>
      <c r="W3" s="99"/>
      <c r="X3" s="99"/>
      <c r="Y3" s="99"/>
      <c r="Z3" s="99"/>
      <c r="AA3" s="99"/>
      <c r="AB3" s="99"/>
      <c r="AC3" s="99"/>
      <c r="AD3" s="99"/>
      <c r="AE3" s="99"/>
      <c r="AF3" s="99"/>
      <c r="AG3" s="99"/>
      <c r="AH3" s="99"/>
      <c r="AI3" s="99"/>
      <c r="AJ3" s="99"/>
      <c r="AK3" s="99"/>
      <c r="AL3" s="99"/>
      <c r="AM3" s="99"/>
      <c r="AN3" s="79"/>
      <c r="AO3" s="79"/>
      <c r="AP3" s="79"/>
      <c r="AQ3" s="79"/>
      <c r="AR3" s="79"/>
      <c r="AS3" s="79"/>
      <c r="AT3" s="79"/>
      <c r="AU3" s="79"/>
      <c r="AV3" s="79"/>
      <c r="AW3" s="79"/>
      <c r="AX3" s="79"/>
      <c r="AY3" s="79"/>
      <c r="AZ3" s="79"/>
      <c r="BA3" s="79"/>
      <c r="BB3" s="79"/>
      <c r="BC3" s="79"/>
      <c r="BD3" s="79"/>
      <c r="BE3" s="79"/>
    </row>
    <row r="4" spans="1:57" ht="19" x14ac:dyDescent="0.25">
      <c r="B4"/>
      <c r="M4" s="13" t="s">
        <v>132</v>
      </c>
      <c r="R4" s="13" t="s">
        <v>132</v>
      </c>
      <c r="AI4" s="82"/>
      <c r="AJ4" s="99"/>
      <c r="AK4" s="99"/>
      <c r="AL4" s="99"/>
      <c r="AM4" s="99"/>
      <c r="AN4" s="79"/>
      <c r="AO4" s="79"/>
      <c r="AP4" s="79"/>
      <c r="AQ4" s="79"/>
      <c r="AR4" s="79"/>
      <c r="AS4" s="79"/>
      <c r="AT4" s="79"/>
      <c r="AU4" s="79"/>
      <c r="AV4" s="79"/>
      <c r="AW4" s="79"/>
      <c r="AX4" s="79"/>
      <c r="AY4" s="79"/>
      <c r="AZ4" s="79"/>
      <c r="BA4" s="79"/>
      <c r="BB4" s="79"/>
      <c r="BC4" s="79"/>
      <c r="BD4" s="79"/>
      <c r="BE4" s="79"/>
    </row>
    <row r="5" spans="1:57" ht="19" x14ac:dyDescent="0.25">
      <c r="A5" s="17" t="s">
        <v>27</v>
      </c>
      <c r="B5" s="120"/>
      <c r="C5" s="120"/>
      <c r="D5" s="120"/>
      <c r="E5" s="134" t="s">
        <v>138</v>
      </c>
      <c r="F5" s="134" t="s">
        <v>139</v>
      </c>
      <c r="G5" s="120"/>
      <c r="H5" s="120"/>
      <c r="I5" s="120"/>
      <c r="J5" s="120"/>
      <c r="K5" s="120"/>
      <c r="L5" s="120"/>
      <c r="M5" s="120"/>
      <c r="N5" s="120"/>
      <c r="O5" s="120"/>
      <c r="P5" s="120"/>
      <c r="Q5" s="120"/>
      <c r="R5" s="120"/>
      <c r="S5" s="120"/>
      <c r="T5" s="120"/>
      <c r="U5" s="134"/>
      <c r="V5" s="120"/>
      <c r="W5" s="120"/>
      <c r="X5" s="120"/>
      <c r="Y5" s="120"/>
      <c r="Z5" s="120"/>
      <c r="AA5" s="120"/>
      <c r="AB5" s="120"/>
      <c r="AC5" s="120"/>
      <c r="AD5" s="120"/>
      <c r="AE5" s="120"/>
      <c r="AI5" s="99"/>
      <c r="AJ5" s="99"/>
      <c r="AK5" s="99"/>
      <c r="AL5" s="99"/>
      <c r="AM5" s="99"/>
      <c r="AN5" s="79"/>
      <c r="AO5" s="79"/>
      <c r="AP5" s="79"/>
      <c r="AQ5" s="79"/>
      <c r="AR5" s="79"/>
      <c r="AS5" s="79"/>
      <c r="AT5" s="79"/>
      <c r="AU5" s="79"/>
      <c r="AV5" s="79"/>
      <c r="AW5" s="79"/>
      <c r="AX5" s="79"/>
      <c r="AY5" s="79"/>
      <c r="AZ5" s="79"/>
      <c r="BA5" s="79"/>
      <c r="BB5" s="79"/>
      <c r="BC5" s="79"/>
      <c r="BD5" s="79"/>
      <c r="BE5" s="79"/>
    </row>
    <row r="6" spans="1:57" ht="19" x14ac:dyDescent="0.25">
      <c r="A6" s="120" t="s">
        <v>28</v>
      </c>
      <c r="B6" s="120"/>
      <c r="C6" s="120"/>
      <c r="D6" s="120"/>
      <c r="E6" s="134"/>
      <c r="F6" s="120">
        <v>1</v>
      </c>
      <c r="G6" s="120"/>
      <c r="H6" s="13" t="s">
        <v>132</v>
      </c>
      <c r="I6" s="120"/>
      <c r="J6" s="120"/>
      <c r="K6" s="120"/>
      <c r="L6" s="120"/>
      <c r="M6" s="120"/>
      <c r="N6" s="120"/>
      <c r="O6" s="120"/>
      <c r="P6" s="120"/>
      <c r="Q6" s="120"/>
      <c r="R6" s="120"/>
      <c r="S6" s="120"/>
      <c r="T6" s="120"/>
      <c r="U6" s="134"/>
      <c r="V6" s="120"/>
      <c r="W6" s="120"/>
      <c r="X6" s="120"/>
      <c r="Y6" s="120"/>
      <c r="Z6" s="120"/>
      <c r="AA6" s="120"/>
      <c r="AB6" s="120"/>
      <c r="AC6" s="120"/>
      <c r="AD6" s="120"/>
      <c r="AE6" s="120"/>
      <c r="AI6" s="99"/>
      <c r="AJ6" s="99"/>
      <c r="AK6" s="99"/>
      <c r="AL6" s="99"/>
      <c r="AM6" s="99"/>
      <c r="AN6" s="79"/>
      <c r="AO6" s="79"/>
      <c r="AP6" s="79"/>
      <c r="AQ6" s="79"/>
      <c r="AR6" s="79"/>
      <c r="AS6" s="79"/>
      <c r="AT6" s="79"/>
      <c r="AU6" s="79"/>
      <c r="AV6" s="79"/>
      <c r="AW6" s="79"/>
      <c r="AX6" s="79"/>
      <c r="AY6" s="79"/>
      <c r="AZ6" s="79"/>
      <c r="BA6" s="79"/>
      <c r="BB6" s="79"/>
      <c r="BC6" s="79"/>
      <c r="BD6" s="79"/>
      <c r="BE6" s="79"/>
    </row>
    <row r="7" spans="1:57" ht="19" x14ac:dyDescent="0.25">
      <c r="A7" s="18" t="s">
        <v>51</v>
      </c>
      <c r="B7" s="121">
        <v>1</v>
      </c>
      <c r="C7" s="146" t="s">
        <v>280</v>
      </c>
      <c r="D7" s="159" t="s">
        <v>144</v>
      </c>
      <c r="E7" s="196">
        <v>12.1</v>
      </c>
      <c r="F7" s="123">
        <v>1</v>
      </c>
      <c r="G7" s="120"/>
      <c r="H7" s="120"/>
      <c r="I7" s="120"/>
      <c r="J7" s="120"/>
      <c r="K7" s="120"/>
      <c r="L7" s="120"/>
      <c r="M7" s="17" t="s">
        <v>326</v>
      </c>
      <c r="N7" s="120"/>
      <c r="O7" s="145" t="s">
        <v>138</v>
      </c>
      <c r="P7" s="145" t="s">
        <v>139</v>
      </c>
      <c r="Q7" s="145"/>
      <c r="R7" s="147" t="s">
        <v>120</v>
      </c>
      <c r="S7" s="145"/>
      <c r="T7" s="120"/>
      <c r="U7" s="134"/>
      <c r="V7" s="120"/>
      <c r="W7" s="120"/>
      <c r="X7" s="120"/>
      <c r="Y7" s="120"/>
      <c r="Z7" s="120"/>
      <c r="AA7" s="120"/>
      <c r="AB7" s="120"/>
      <c r="AC7" s="120"/>
      <c r="AD7" s="120"/>
      <c r="AE7" s="120"/>
      <c r="AI7" s="99"/>
      <c r="AJ7" s="112"/>
      <c r="AK7" s="99"/>
      <c r="AL7" s="99"/>
      <c r="AM7" s="99"/>
      <c r="AN7" s="79"/>
      <c r="AO7" s="79"/>
      <c r="AP7" s="79"/>
      <c r="AQ7" s="79"/>
      <c r="AR7" s="79"/>
      <c r="AS7" s="79"/>
      <c r="AT7" s="79"/>
      <c r="AU7" s="79"/>
      <c r="AV7" s="79"/>
      <c r="AW7" s="79"/>
      <c r="AX7" s="79"/>
      <c r="AY7" s="79"/>
      <c r="AZ7" s="79"/>
      <c r="BA7" s="79"/>
      <c r="BB7" s="79"/>
      <c r="BC7" s="79"/>
      <c r="BD7" s="79"/>
      <c r="BE7" s="79"/>
    </row>
    <row r="8" spans="1:57" ht="19" x14ac:dyDescent="0.25">
      <c r="A8" s="23" t="s">
        <v>52</v>
      </c>
      <c r="B8" s="124">
        <v>6</v>
      </c>
      <c r="C8" s="146" t="s">
        <v>281</v>
      </c>
      <c r="D8" s="160" t="s">
        <v>248</v>
      </c>
      <c r="E8" s="197">
        <v>6.2</v>
      </c>
      <c r="F8" s="125">
        <v>3</v>
      </c>
      <c r="G8" s="120"/>
      <c r="H8" s="120"/>
      <c r="I8" s="120"/>
      <c r="J8" s="120"/>
      <c r="K8" s="120"/>
      <c r="L8" s="120"/>
      <c r="M8" s="120" t="s">
        <v>30</v>
      </c>
      <c r="N8" s="120"/>
      <c r="O8" s="120"/>
      <c r="P8" s="120">
        <v>9</v>
      </c>
      <c r="Q8" s="120"/>
      <c r="R8" s="130" t="s">
        <v>81</v>
      </c>
      <c r="S8" s="120"/>
      <c r="T8" s="120"/>
      <c r="U8" s="134">
        <v>13</v>
      </c>
      <c r="V8" s="120"/>
      <c r="AA8" s="120"/>
      <c r="AB8" s="120"/>
      <c r="AC8" s="120"/>
      <c r="AD8" s="120"/>
      <c r="AE8" s="120"/>
      <c r="AI8" s="99"/>
      <c r="AJ8" s="99"/>
      <c r="AK8" s="99"/>
      <c r="AL8" s="99"/>
      <c r="AM8" s="99"/>
      <c r="AN8" s="79"/>
      <c r="AO8" s="79"/>
      <c r="AP8" s="79"/>
      <c r="AQ8" s="79"/>
      <c r="AR8" s="79"/>
      <c r="AS8" s="79"/>
      <c r="AT8" s="79"/>
      <c r="AU8" s="79"/>
      <c r="AV8" s="79"/>
      <c r="AW8" s="79"/>
      <c r="AX8" s="79"/>
      <c r="AY8" s="79"/>
      <c r="AZ8" s="79"/>
      <c r="BA8" s="79"/>
      <c r="BB8" s="79"/>
      <c r="BC8" s="79"/>
      <c r="BD8" s="79"/>
      <c r="BE8" s="79"/>
    </row>
    <row r="9" spans="1:57" ht="19" x14ac:dyDescent="0.25">
      <c r="A9" s="188" t="s">
        <v>307</v>
      </c>
      <c r="B9" s="126">
        <v>15</v>
      </c>
      <c r="C9" s="146" t="s">
        <v>282</v>
      </c>
      <c r="D9" s="161" t="s">
        <v>146</v>
      </c>
      <c r="E9" s="198">
        <v>2.5</v>
      </c>
      <c r="F9" s="127">
        <v>4</v>
      </c>
      <c r="G9" s="120"/>
      <c r="H9" s="120"/>
      <c r="I9" s="120"/>
      <c r="J9" s="120"/>
      <c r="K9" s="120"/>
      <c r="L9" s="120"/>
      <c r="M9" s="18" t="s">
        <v>51</v>
      </c>
      <c r="N9" s="128" t="str">
        <f>IF(F7=1,C7,(IF(F8=1,C8,(IF(F9=1,C9,(IF(F10=1,C10,1.1)))))))</f>
        <v>Molly Picklum</v>
      </c>
      <c r="O9" s="128">
        <v>16.170000000000002</v>
      </c>
      <c r="P9" s="129">
        <v>1</v>
      </c>
      <c r="Q9" s="126"/>
      <c r="R9" s="18" t="s">
        <v>51</v>
      </c>
      <c r="S9" s="75" t="s">
        <v>280</v>
      </c>
      <c r="T9" s="97">
        <v>12.26</v>
      </c>
      <c r="U9" s="75">
        <v>1</v>
      </c>
      <c r="V9" s="34"/>
      <c r="AA9" s="120"/>
      <c r="AB9" s="120"/>
      <c r="AC9" s="120"/>
      <c r="AD9" s="120"/>
      <c r="AE9" s="120"/>
      <c r="AI9" s="99"/>
      <c r="AJ9" s="82"/>
      <c r="AK9" s="83"/>
      <c r="AL9" s="99"/>
      <c r="AM9" s="99"/>
      <c r="AN9" s="79"/>
      <c r="AO9" s="79"/>
      <c r="AP9" s="79"/>
      <c r="AQ9" s="79"/>
      <c r="AR9" s="79"/>
      <c r="AS9" s="79"/>
      <c r="AT9" s="79"/>
      <c r="AU9" s="79"/>
      <c r="AV9" s="79"/>
      <c r="AW9" s="79"/>
      <c r="AX9" s="79"/>
      <c r="AY9" s="79"/>
      <c r="AZ9" s="79"/>
      <c r="BA9" s="79"/>
      <c r="BB9" s="79"/>
      <c r="BC9" s="79"/>
      <c r="BD9" s="79"/>
      <c r="BE9" s="79"/>
    </row>
    <row r="10" spans="1:57" ht="19" x14ac:dyDescent="0.25">
      <c r="A10" s="28" t="s">
        <v>55</v>
      </c>
      <c r="B10" s="124">
        <v>20</v>
      </c>
      <c r="C10" s="146" t="s">
        <v>283</v>
      </c>
      <c r="D10" s="160" t="s">
        <v>147</v>
      </c>
      <c r="E10" s="197">
        <v>9.67</v>
      </c>
      <c r="F10" s="125">
        <v>2</v>
      </c>
      <c r="G10" s="120"/>
      <c r="H10" s="17" t="s">
        <v>133</v>
      </c>
      <c r="I10" s="120"/>
      <c r="J10" s="134" t="s">
        <v>138</v>
      </c>
      <c r="K10" s="134" t="s">
        <v>139</v>
      </c>
      <c r="L10" s="120"/>
      <c r="M10" s="23" t="s">
        <v>52</v>
      </c>
      <c r="N10" s="128" t="str">
        <f>IF(F12=2,C12,(IF(F13=2,C13,(IF(F14=2,C14,(IF(F15=2,C15,2.2)))))))</f>
        <v>Hunter Kelleher</v>
      </c>
      <c r="O10" s="128">
        <v>8.4</v>
      </c>
      <c r="P10" s="129">
        <v>3</v>
      </c>
      <c r="Q10" s="126"/>
      <c r="R10" s="23" t="s">
        <v>52</v>
      </c>
      <c r="S10" s="98" t="s">
        <v>283</v>
      </c>
      <c r="T10" s="75">
        <v>8.1300000000000008</v>
      </c>
      <c r="U10" s="75">
        <v>4</v>
      </c>
      <c r="V10" s="34"/>
      <c r="AA10" s="120"/>
      <c r="AB10" s="120"/>
      <c r="AC10" s="120"/>
      <c r="AD10" s="120"/>
      <c r="AE10" s="120"/>
      <c r="AI10" s="99"/>
      <c r="AJ10" s="81"/>
      <c r="AK10" s="84"/>
      <c r="AL10" s="99"/>
      <c r="AM10" s="99"/>
      <c r="AN10" s="79"/>
      <c r="AO10" s="79"/>
      <c r="AP10" s="79"/>
      <c r="AQ10" s="79"/>
      <c r="AR10" s="79"/>
      <c r="AS10" s="79"/>
      <c r="AT10" s="79"/>
      <c r="AU10" s="79"/>
      <c r="AV10" s="79"/>
      <c r="AW10" s="79"/>
      <c r="AX10" s="79"/>
      <c r="AY10" s="79"/>
      <c r="AZ10" s="79"/>
      <c r="BA10" s="79"/>
      <c r="BB10" s="79"/>
      <c r="BC10" s="79"/>
      <c r="BD10" s="79"/>
      <c r="BE10" s="79"/>
    </row>
    <row r="11" spans="1:57" ht="19" x14ac:dyDescent="0.25">
      <c r="A11" s="120" t="s">
        <v>31</v>
      </c>
      <c r="B11" s="120"/>
      <c r="C11" s="60"/>
      <c r="D11" s="178"/>
      <c r="E11" s="134"/>
      <c r="F11" s="120">
        <v>2</v>
      </c>
      <c r="G11" s="120"/>
      <c r="H11" s="120" t="s">
        <v>30</v>
      </c>
      <c r="I11" s="120"/>
      <c r="J11" s="120"/>
      <c r="K11" s="120">
        <v>6</v>
      </c>
      <c r="L11" s="120"/>
      <c r="M11" s="188" t="s">
        <v>307</v>
      </c>
      <c r="N11" s="128" t="str">
        <f>IF(K12=1,I12,(IF(K13=1,I13,(IF(K14=1,I14,1.6)))))</f>
        <v>Darcy Air</v>
      </c>
      <c r="O11" s="128">
        <v>9.1300000000000008</v>
      </c>
      <c r="P11" s="129">
        <v>2</v>
      </c>
      <c r="Q11" s="126"/>
      <c r="R11" s="188" t="s">
        <v>307</v>
      </c>
      <c r="S11" s="149" t="s">
        <v>292</v>
      </c>
      <c r="T11" s="96">
        <v>9.24</v>
      </c>
      <c r="U11" s="214">
        <v>2</v>
      </c>
      <c r="V11" s="126"/>
      <c r="AA11" s="120"/>
      <c r="AB11" s="120"/>
      <c r="AC11" s="120"/>
      <c r="AD11" s="120"/>
      <c r="AE11" s="120"/>
      <c r="AI11" s="99"/>
      <c r="AJ11" s="85"/>
      <c r="AK11" s="84"/>
      <c r="AL11" s="99"/>
      <c r="AM11" s="99"/>
      <c r="AN11" s="79"/>
      <c r="AO11" s="79"/>
      <c r="AP11" s="79"/>
      <c r="AQ11" s="79"/>
      <c r="AR11" s="79"/>
      <c r="AS11" s="79"/>
      <c r="AT11" s="79"/>
      <c r="AU11" s="79"/>
      <c r="AV11" s="79"/>
      <c r="AW11" s="79"/>
      <c r="AX11" s="79"/>
      <c r="AY11" s="79"/>
      <c r="AZ11" s="79"/>
      <c r="BA11" s="79"/>
      <c r="BB11" s="79"/>
      <c r="BC11" s="79"/>
      <c r="BD11" s="79"/>
      <c r="BE11" s="79"/>
    </row>
    <row r="12" spans="1:57" ht="19" x14ac:dyDescent="0.25">
      <c r="A12" s="18" t="s">
        <v>51</v>
      </c>
      <c r="B12" s="131">
        <v>3</v>
      </c>
      <c r="C12" s="146" t="s">
        <v>284</v>
      </c>
      <c r="D12" s="159" t="s">
        <v>248</v>
      </c>
      <c r="E12" s="196">
        <v>11.57</v>
      </c>
      <c r="F12" s="123">
        <v>1</v>
      </c>
      <c r="G12" s="120"/>
      <c r="H12" s="18" t="s">
        <v>51</v>
      </c>
      <c r="I12" s="75" t="str">
        <f>IF(F7=3,C7,(IF(F8=3,C8,(IF(F9=3,C9,(IF(F10=3,C10,3.1)))))))</f>
        <v>Jasmine Sampson</v>
      </c>
      <c r="J12" s="97">
        <v>9.5</v>
      </c>
      <c r="K12" s="132">
        <v>2</v>
      </c>
      <c r="L12" s="120"/>
      <c r="M12" s="28" t="s">
        <v>55</v>
      </c>
      <c r="N12" s="128" t="str">
        <f>IF(K17=2,I17,(IF(K18=2,I18,(IF(K19=2,I19,(IF(K20=2,I20,2.7)))))))</f>
        <v>Tahlia Collinge</v>
      </c>
      <c r="O12" s="128">
        <v>2.7</v>
      </c>
      <c r="P12" s="129">
        <v>4</v>
      </c>
      <c r="Q12" s="126"/>
      <c r="R12" s="28" t="s">
        <v>55</v>
      </c>
      <c r="S12" s="90" t="s">
        <v>291</v>
      </c>
      <c r="T12" s="88">
        <v>8.6999999999999993</v>
      </c>
      <c r="U12" s="215">
        <v>3</v>
      </c>
      <c r="V12" s="126"/>
      <c r="W12" s="120"/>
      <c r="X12" s="120"/>
      <c r="Y12" s="120"/>
      <c r="Z12" s="120"/>
      <c r="AA12" s="120"/>
      <c r="AB12" s="120"/>
      <c r="AC12" s="120"/>
      <c r="AD12" s="120"/>
      <c r="AE12" s="120"/>
      <c r="AI12" s="99"/>
      <c r="AJ12" s="99"/>
      <c r="AK12" s="99"/>
      <c r="AL12" s="99"/>
      <c r="AM12" s="99"/>
      <c r="AN12" s="79"/>
      <c r="AO12" s="79"/>
      <c r="AP12" s="79"/>
      <c r="AQ12" s="79"/>
      <c r="AR12" s="79"/>
      <c r="AS12" s="79"/>
      <c r="AT12" s="79"/>
      <c r="AU12" s="79"/>
      <c r="AV12" s="79"/>
      <c r="AW12" s="79"/>
      <c r="AX12" s="79"/>
      <c r="AY12" s="79"/>
      <c r="AZ12" s="79"/>
      <c r="BA12" s="79"/>
      <c r="BB12" s="79"/>
      <c r="BC12" s="79"/>
      <c r="BD12" s="79"/>
      <c r="BE12" s="79"/>
    </row>
    <row r="13" spans="1:57" ht="19" x14ac:dyDescent="0.25">
      <c r="A13" s="23" t="s">
        <v>52</v>
      </c>
      <c r="B13" s="133">
        <v>8</v>
      </c>
      <c r="C13" s="146" t="s">
        <v>285</v>
      </c>
      <c r="D13" s="160" t="s">
        <v>145</v>
      </c>
      <c r="E13" s="197">
        <v>6.86</v>
      </c>
      <c r="F13" s="125">
        <v>3</v>
      </c>
      <c r="G13" s="120"/>
      <c r="H13" s="23" t="s">
        <v>52</v>
      </c>
      <c r="I13" s="75" t="str">
        <f>IF(F12=3,C12,(IF(F13=3,C13,(IF(F14=3,C14,(IF(F15=3,C15,3.2)))))))</f>
        <v>Summer Simon</v>
      </c>
      <c r="J13" s="75">
        <v>6.44</v>
      </c>
      <c r="K13" s="129">
        <v>3</v>
      </c>
      <c r="L13" s="120"/>
      <c r="M13" s="120"/>
      <c r="N13" s="134"/>
      <c r="O13" s="134"/>
      <c r="P13" s="120"/>
      <c r="Q13" s="120"/>
      <c r="R13" s="120"/>
      <c r="S13" s="120"/>
      <c r="T13" s="120"/>
      <c r="U13" s="134"/>
      <c r="V13" s="120"/>
      <c r="W13" s="17" t="s">
        <v>26</v>
      </c>
      <c r="X13" s="120"/>
      <c r="Y13" s="120"/>
      <c r="Z13" s="120"/>
      <c r="AA13" s="120"/>
      <c r="AB13" s="120"/>
      <c r="AC13" s="120"/>
      <c r="AD13" s="120"/>
      <c r="AE13" s="120"/>
      <c r="AI13" s="99"/>
      <c r="AJ13" s="99"/>
      <c r="AK13" s="99"/>
      <c r="AL13" s="99"/>
      <c r="AM13" s="99"/>
      <c r="AN13" s="79"/>
      <c r="AO13" s="79"/>
      <c r="AP13" s="79"/>
      <c r="AQ13" s="79"/>
      <c r="AR13" s="79"/>
      <c r="AS13" s="79"/>
      <c r="AT13" s="79"/>
      <c r="AU13" s="79"/>
      <c r="AV13" s="79"/>
      <c r="AW13" s="79"/>
      <c r="AX13" s="79"/>
      <c r="AY13" s="79"/>
      <c r="AZ13" s="79"/>
      <c r="BA13" s="79"/>
      <c r="BB13" s="79"/>
      <c r="BC13" s="79"/>
      <c r="BD13" s="79"/>
      <c r="BE13" s="79"/>
    </row>
    <row r="14" spans="1:57" ht="19" x14ac:dyDescent="0.25">
      <c r="A14" s="188" t="s">
        <v>307</v>
      </c>
      <c r="B14" s="135">
        <v>13</v>
      </c>
      <c r="C14" s="146" t="s">
        <v>286</v>
      </c>
      <c r="D14" s="161" t="s">
        <v>142</v>
      </c>
      <c r="E14" s="198">
        <v>6</v>
      </c>
      <c r="F14" s="127">
        <v>4</v>
      </c>
      <c r="G14" s="120"/>
      <c r="H14" s="188" t="s">
        <v>307</v>
      </c>
      <c r="I14" s="75" t="str">
        <f>IF(F17=4,C17,(IF(F18=4,C18,(IF(F19=4,C19,(IF(F20=4,C20,4.3)))))))</f>
        <v>Darcy Air</v>
      </c>
      <c r="J14" s="75">
        <v>13.27</v>
      </c>
      <c r="K14" s="129">
        <v>1</v>
      </c>
      <c r="L14" s="120"/>
      <c r="M14" s="82" t="s">
        <v>32</v>
      </c>
      <c r="N14" s="134"/>
      <c r="O14" s="134"/>
      <c r="P14" s="120">
        <v>10</v>
      </c>
      <c r="Q14" s="120"/>
      <c r="R14" s="120"/>
      <c r="S14" s="120"/>
      <c r="T14" s="120"/>
      <c r="U14" s="134"/>
      <c r="V14" s="120"/>
      <c r="W14" s="126"/>
      <c r="X14" s="120"/>
      <c r="Y14" s="145" t="s">
        <v>138</v>
      </c>
      <c r="Z14" s="145" t="s">
        <v>139</v>
      </c>
      <c r="AA14" s="120"/>
      <c r="AB14" s="120"/>
      <c r="AC14" s="120"/>
      <c r="AD14" s="120"/>
      <c r="AE14" s="120"/>
      <c r="AI14" s="99"/>
      <c r="AJ14" s="99"/>
      <c r="AK14" s="99"/>
      <c r="AL14" s="99"/>
      <c r="AM14" s="99"/>
      <c r="AN14" s="79"/>
      <c r="AO14" s="79"/>
      <c r="AP14" s="79"/>
      <c r="AQ14" s="79"/>
      <c r="AR14" s="79"/>
      <c r="AS14" s="79"/>
      <c r="AT14" s="79"/>
      <c r="AU14" s="79"/>
      <c r="AV14" s="79"/>
      <c r="AW14" s="79"/>
      <c r="AX14" s="79"/>
      <c r="AY14" s="79"/>
      <c r="AZ14" s="79"/>
      <c r="BA14" s="79"/>
      <c r="BB14" s="79"/>
      <c r="BC14" s="79"/>
      <c r="BD14" s="79"/>
      <c r="BE14" s="79"/>
    </row>
    <row r="15" spans="1:57" ht="19" x14ac:dyDescent="0.25">
      <c r="A15" s="28" t="s">
        <v>55</v>
      </c>
      <c r="B15" s="133">
        <v>18</v>
      </c>
      <c r="C15" s="146" t="s">
        <v>287</v>
      </c>
      <c r="D15" s="160" t="s">
        <v>147</v>
      </c>
      <c r="E15" s="197">
        <v>7.06</v>
      </c>
      <c r="F15" s="125">
        <v>2</v>
      </c>
      <c r="G15" s="120"/>
      <c r="H15" s="120"/>
      <c r="I15" s="120"/>
      <c r="J15" s="120"/>
      <c r="K15" s="120"/>
      <c r="L15" s="120"/>
      <c r="M15" s="18" t="s">
        <v>51</v>
      </c>
      <c r="N15" s="128" t="str">
        <f>IF(F7=2,C7,(IF(F8=2,C8,(IF(F9=2,C9,(IF(F10=2,C10,2.1)))))))</f>
        <v>Nica Frayne</v>
      </c>
      <c r="O15" s="128">
        <v>11.87</v>
      </c>
      <c r="P15" s="129">
        <v>2</v>
      </c>
      <c r="Q15" s="126"/>
      <c r="R15" s="148"/>
      <c r="S15" s="144"/>
      <c r="T15" s="144"/>
      <c r="U15" s="145"/>
      <c r="V15" s="126"/>
      <c r="W15" s="130" t="s">
        <v>30</v>
      </c>
      <c r="X15" s="120"/>
      <c r="Y15" s="120"/>
      <c r="Z15" s="120">
        <v>15</v>
      </c>
      <c r="AA15" s="120"/>
      <c r="AB15" s="99"/>
      <c r="AC15" s="99"/>
      <c r="AD15" s="99"/>
      <c r="AE15" s="99"/>
      <c r="AF15" s="79"/>
      <c r="AI15" s="99"/>
      <c r="AJ15" s="99"/>
      <c r="AK15" s="99"/>
      <c r="AL15" s="99"/>
      <c r="AM15" s="99"/>
      <c r="AN15" s="79"/>
      <c r="AO15" s="79"/>
      <c r="AP15" s="79"/>
      <c r="AQ15" s="79"/>
      <c r="AR15" s="79"/>
      <c r="AS15" s="79"/>
      <c r="AT15" s="79"/>
      <c r="AU15" s="79"/>
      <c r="AV15" s="79"/>
      <c r="AW15" s="79"/>
      <c r="AX15" s="79"/>
      <c r="AY15" s="79"/>
      <c r="AZ15" s="79"/>
      <c r="BA15" s="79"/>
      <c r="BB15" s="79"/>
      <c r="BC15" s="79"/>
      <c r="BD15" s="79"/>
      <c r="BE15" s="79"/>
    </row>
    <row r="16" spans="1:57" ht="19" x14ac:dyDescent="0.25">
      <c r="A16" s="120" t="s">
        <v>33</v>
      </c>
      <c r="B16" s="120"/>
      <c r="C16" s="60"/>
      <c r="D16" s="178"/>
      <c r="E16" s="134"/>
      <c r="F16" s="120">
        <v>3</v>
      </c>
      <c r="G16" s="120"/>
      <c r="H16" s="120" t="s">
        <v>32</v>
      </c>
      <c r="I16" s="120"/>
      <c r="J16" s="120"/>
      <c r="K16" s="120">
        <v>7</v>
      </c>
      <c r="L16" s="120"/>
      <c r="M16" s="23" t="s">
        <v>52</v>
      </c>
      <c r="N16" s="128" t="str">
        <f>IF(F12=1,C12,(IF(F13=1,C13,(IF(F14=1,C14,(IF(F15=1,C15,1.2)))))))</f>
        <v>Elle Clayton-Brown</v>
      </c>
      <c r="O16" s="128">
        <v>9.5</v>
      </c>
      <c r="P16" s="129">
        <v>3</v>
      </c>
      <c r="Q16" s="126"/>
      <c r="V16" s="126"/>
      <c r="W16" s="18" t="s">
        <v>51</v>
      </c>
      <c r="X16" s="75" t="s">
        <v>280</v>
      </c>
      <c r="Y16" s="97">
        <v>12.8</v>
      </c>
      <c r="Z16" s="132">
        <v>1</v>
      </c>
      <c r="AA16" s="120"/>
      <c r="AB16" s="81"/>
      <c r="AC16" s="99"/>
      <c r="AD16" s="204"/>
      <c r="AE16" s="204"/>
      <c r="AF16" s="79"/>
      <c r="AI16" s="99"/>
      <c r="AJ16" s="99"/>
      <c r="AK16" s="99"/>
      <c r="AL16" s="99"/>
      <c r="AM16" s="99"/>
      <c r="AN16" s="79"/>
      <c r="AO16" s="79"/>
      <c r="AP16" s="79"/>
      <c r="AQ16" s="79"/>
      <c r="AR16" s="79"/>
      <c r="AS16" s="79"/>
      <c r="AT16" s="79"/>
      <c r="AU16" s="79"/>
      <c r="AV16" s="79"/>
      <c r="AW16" s="79"/>
      <c r="AX16" s="79"/>
      <c r="AY16" s="79"/>
      <c r="AZ16" s="79"/>
      <c r="BA16" s="79"/>
      <c r="BB16" s="79"/>
      <c r="BC16" s="79"/>
      <c r="BD16" s="79"/>
      <c r="BE16" s="79"/>
    </row>
    <row r="17" spans="1:57" ht="19" x14ac:dyDescent="0.25">
      <c r="A17" s="18" t="s">
        <v>51</v>
      </c>
      <c r="B17" s="131">
        <v>4</v>
      </c>
      <c r="C17" s="146" t="s">
        <v>288</v>
      </c>
      <c r="D17" s="159" t="s">
        <v>147</v>
      </c>
      <c r="E17" s="196">
        <v>10.96</v>
      </c>
      <c r="F17" s="123">
        <v>1</v>
      </c>
      <c r="G17" s="120"/>
      <c r="H17" s="18" t="s">
        <v>51</v>
      </c>
      <c r="I17" s="75" t="str">
        <f>IF(F7=4,C7,(IF(F8=4,C8,(IF(F9=4,C9,(IF(F10=4,C10,4.1)))))))</f>
        <v>Tahlia Collinge</v>
      </c>
      <c r="J17" s="97">
        <v>5.46</v>
      </c>
      <c r="K17" s="132">
        <v>2</v>
      </c>
      <c r="L17" s="120"/>
      <c r="M17" s="188" t="s">
        <v>307</v>
      </c>
      <c r="N17" s="128" t="str">
        <f>IF(K12=2,I12,(IF(K13=2,I13,(IF(K14=2,I14,2.6)))))</f>
        <v>Jasmine Sampson</v>
      </c>
      <c r="O17" s="128">
        <v>5.97</v>
      </c>
      <c r="P17" s="129">
        <v>4</v>
      </c>
      <c r="Q17" s="126"/>
      <c r="V17" s="126"/>
      <c r="W17" s="23" t="s">
        <v>52</v>
      </c>
      <c r="X17" s="75" t="s">
        <v>292</v>
      </c>
      <c r="Y17" s="75">
        <v>9.1300000000000008</v>
      </c>
      <c r="Z17" s="129">
        <v>3</v>
      </c>
      <c r="AA17" s="120"/>
      <c r="AB17" s="99"/>
      <c r="AC17" s="113"/>
      <c r="AD17" s="113"/>
      <c r="AE17" s="99"/>
      <c r="AF17" s="79"/>
      <c r="AI17" s="82"/>
      <c r="AJ17" s="99"/>
      <c r="AK17" s="99"/>
      <c r="AL17" s="99"/>
      <c r="AM17" s="99"/>
      <c r="AN17" s="79"/>
      <c r="AO17" s="79"/>
      <c r="AP17" s="79"/>
      <c r="AQ17" s="79"/>
      <c r="AR17" s="79"/>
      <c r="AS17" s="79"/>
      <c r="AT17" s="79"/>
      <c r="AU17" s="79"/>
      <c r="AV17" s="79"/>
      <c r="AW17" s="79"/>
      <c r="AX17" s="79"/>
      <c r="AY17" s="79"/>
      <c r="AZ17" s="79"/>
      <c r="BA17" s="79"/>
      <c r="BB17" s="79"/>
      <c r="BC17" s="79"/>
      <c r="BD17" s="79"/>
      <c r="BE17" s="79"/>
    </row>
    <row r="18" spans="1:57" ht="19" x14ac:dyDescent="0.25">
      <c r="A18" s="23" t="s">
        <v>52</v>
      </c>
      <c r="B18" s="133">
        <v>9</v>
      </c>
      <c r="C18" s="146" t="s">
        <v>289</v>
      </c>
      <c r="D18" s="160" t="s">
        <v>143</v>
      </c>
      <c r="E18" s="197">
        <v>9.3000000000000007</v>
      </c>
      <c r="F18" s="125">
        <v>2</v>
      </c>
      <c r="G18" s="120"/>
      <c r="H18" s="23" t="s">
        <v>52</v>
      </c>
      <c r="I18" s="75" t="str">
        <f>IF(F12=4,C12,(IF(F13=4,C13,(IF(F14=4,C14,(IF(F15=4,C15,4.2)))))))</f>
        <v>Laila Rich</v>
      </c>
      <c r="J18" s="75">
        <v>2.1</v>
      </c>
      <c r="K18" s="129">
        <v>4</v>
      </c>
      <c r="L18" s="120"/>
      <c r="M18" s="28" t="s">
        <v>55</v>
      </c>
      <c r="N18" s="128" t="str">
        <f>IF(K17=1,I17,(IF(K18=1,I18,(IF(K19=1,I19,(IF(K20=1,I20,1.7)))))))</f>
        <v>Madison Poole</v>
      </c>
      <c r="O18" s="128">
        <v>11.9</v>
      </c>
      <c r="P18" s="129">
        <v>1</v>
      </c>
      <c r="Q18" s="126"/>
      <c r="R18" s="148" t="s">
        <v>329</v>
      </c>
      <c r="S18" s="144"/>
      <c r="T18" s="144"/>
      <c r="U18" s="145">
        <v>14</v>
      </c>
      <c r="V18" s="126"/>
      <c r="W18" s="188" t="s">
        <v>307</v>
      </c>
      <c r="X18" s="75" t="s">
        <v>296</v>
      </c>
      <c r="Y18" s="97">
        <v>11.2</v>
      </c>
      <c r="Z18" s="132">
        <v>2</v>
      </c>
      <c r="AA18" s="120"/>
      <c r="AB18" s="81"/>
      <c r="AC18" s="84"/>
      <c r="AD18" s="84"/>
      <c r="AE18" s="99"/>
      <c r="AF18" s="79"/>
      <c r="AI18" s="82"/>
      <c r="AJ18" s="99"/>
      <c r="AK18" s="99"/>
      <c r="AL18" s="99"/>
      <c r="AM18" s="99"/>
      <c r="AN18" s="79"/>
      <c r="AO18" s="79"/>
      <c r="AP18" s="79"/>
      <c r="AQ18" s="79"/>
      <c r="AR18" s="79"/>
      <c r="AS18" s="79"/>
      <c r="AT18" s="79"/>
      <c r="AU18" s="79"/>
      <c r="AV18" s="79"/>
      <c r="AW18" s="79"/>
      <c r="AX18" s="79"/>
      <c r="AY18" s="79"/>
      <c r="AZ18" s="79"/>
      <c r="BA18" s="79"/>
      <c r="BB18" s="79"/>
      <c r="BC18" s="79"/>
      <c r="BD18" s="79"/>
      <c r="BE18" s="79"/>
    </row>
    <row r="19" spans="1:57" ht="19" x14ac:dyDescent="0.25">
      <c r="A19" s="188" t="s">
        <v>307</v>
      </c>
      <c r="B19" s="135">
        <v>12</v>
      </c>
      <c r="C19" s="146" t="s">
        <v>290</v>
      </c>
      <c r="D19" s="161" t="s">
        <v>147</v>
      </c>
      <c r="E19" s="198">
        <v>7.24</v>
      </c>
      <c r="F19" s="127">
        <v>3</v>
      </c>
      <c r="G19" s="120"/>
      <c r="H19" s="188" t="s">
        <v>307</v>
      </c>
      <c r="I19" s="75" t="str">
        <f>IF(F22=3,C22,(IF(F23=3,C23,(IF(F24=3,C24,(IF(F25=3,C25,3.4)))))))</f>
        <v>Madison Poole</v>
      </c>
      <c r="J19" s="75">
        <v>8.5</v>
      </c>
      <c r="K19" s="129">
        <v>1</v>
      </c>
      <c r="L19" s="120"/>
      <c r="M19" s="126"/>
      <c r="N19" s="136"/>
      <c r="O19" s="136"/>
      <c r="P19" s="126"/>
      <c r="Q19" s="126"/>
      <c r="R19" s="18" t="s">
        <v>51</v>
      </c>
      <c r="S19" s="88" t="s">
        <v>296</v>
      </c>
      <c r="T19" s="96">
        <v>11.67</v>
      </c>
      <c r="U19" s="214">
        <v>1</v>
      </c>
      <c r="V19" s="126"/>
      <c r="W19" s="28" t="s">
        <v>55</v>
      </c>
      <c r="X19" s="75" t="s">
        <v>288</v>
      </c>
      <c r="Y19" s="75">
        <v>7.5</v>
      </c>
      <c r="Z19" s="129">
        <v>4</v>
      </c>
      <c r="AA19" s="120"/>
      <c r="AB19" s="85"/>
      <c r="AC19" s="84"/>
      <c r="AD19" s="84"/>
      <c r="AE19" s="99"/>
      <c r="AF19" s="79"/>
      <c r="AI19" s="99"/>
      <c r="AJ19" s="99"/>
      <c r="AK19" s="99"/>
      <c r="AL19" s="99"/>
      <c r="AM19" s="99"/>
      <c r="AN19" s="79"/>
      <c r="AO19" s="79"/>
      <c r="AP19" s="79"/>
      <c r="AQ19" s="79"/>
      <c r="AR19" s="79"/>
      <c r="AS19" s="79"/>
      <c r="AT19" s="79"/>
      <c r="AU19" s="79"/>
      <c r="AV19" s="79"/>
      <c r="AW19" s="79"/>
      <c r="AX19" s="79"/>
      <c r="AY19" s="79"/>
      <c r="AZ19" s="79"/>
      <c r="BA19" s="79"/>
      <c r="BB19" s="79"/>
      <c r="BC19" s="79"/>
      <c r="BD19" s="79"/>
      <c r="BE19" s="79"/>
    </row>
    <row r="20" spans="1:57" ht="19" x14ac:dyDescent="0.25">
      <c r="A20" s="28" t="s">
        <v>55</v>
      </c>
      <c r="B20" s="133">
        <v>17</v>
      </c>
      <c r="C20" s="146" t="s">
        <v>291</v>
      </c>
      <c r="D20" s="160" t="s">
        <v>145</v>
      </c>
      <c r="E20" s="197">
        <v>6.43</v>
      </c>
      <c r="F20" s="125">
        <v>4</v>
      </c>
      <c r="G20" s="120"/>
      <c r="H20" s="28" t="s">
        <v>55</v>
      </c>
      <c r="I20" s="75" t="str">
        <f>IF(F27=3,C27,(IF(F28=3,C28,(IF(F29=3,C29,(IF(F30=3,C30,3.5)))))))</f>
        <v>Isabella Taviani</v>
      </c>
      <c r="J20" s="76">
        <v>3.37</v>
      </c>
      <c r="K20" s="137">
        <v>3</v>
      </c>
      <c r="L20" s="120"/>
      <c r="M20" s="99" t="s">
        <v>64</v>
      </c>
      <c r="N20" s="134"/>
      <c r="O20" s="134"/>
      <c r="P20" s="120">
        <v>11</v>
      </c>
      <c r="Q20" s="120"/>
      <c r="R20" s="23" t="s">
        <v>52</v>
      </c>
      <c r="S20" s="90" t="s">
        <v>289</v>
      </c>
      <c r="T20" s="88">
        <v>9.33</v>
      </c>
      <c r="U20" s="215">
        <v>3</v>
      </c>
      <c r="V20" s="120"/>
      <c r="W20" s="120"/>
      <c r="X20" s="120"/>
      <c r="Y20" s="120"/>
      <c r="Z20" s="120"/>
      <c r="AA20" s="120"/>
      <c r="AB20" s="99"/>
      <c r="AC20" s="99"/>
      <c r="AD20" s="99"/>
      <c r="AE20" s="99"/>
      <c r="AF20" s="79"/>
      <c r="AI20" s="99"/>
      <c r="AJ20" s="99"/>
      <c r="AK20" s="99"/>
      <c r="AL20" s="99"/>
      <c r="AM20" s="99"/>
      <c r="AN20" s="79"/>
      <c r="AO20" s="79"/>
      <c r="AP20" s="79"/>
      <c r="AQ20" s="79"/>
      <c r="AR20" s="79"/>
      <c r="AS20" s="79"/>
      <c r="AT20" s="79"/>
      <c r="AU20" s="79"/>
      <c r="AV20" s="79"/>
      <c r="AW20" s="79"/>
      <c r="AX20" s="79"/>
      <c r="AY20" s="79"/>
      <c r="AZ20" s="79"/>
      <c r="BA20" s="79"/>
      <c r="BB20" s="79"/>
      <c r="BC20" s="79"/>
      <c r="BD20" s="79"/>
      <c r="BE20" s="79"/>
    </row>
    <row r="21" spans="1:57" ht="19" x14ac:dyDescent="0.25">
      <c r="A21" s="120" t="s">
        <v>58</v>
      </c>
      <c r="B21" s="120"/>
      <c r="C21" s="60"/>
      <c r="D21" s="178"/>
      <c r="E21" s="134"/>
      <c r="F21" s="120">
        <v>4</v>
      </c>
      <c r="G21" s="120"/>
      <c r="H21" s="120"/>
      <c r="I21" s="120"/>
      <c r="J21" s="120"/>
      <c r="K21" s="120"/>
      <c r="L21" s="120"/>
      <c r="M21" s="18" t="s">
        <v>51</v>
      </c>
      <c r="N21" s="128" t="str">
        <f>IF(F17=1,C17,(IF(F18=1,C18,(IF(F19=1,C19,(IF(F20=1,C20,1.3)))))))</f>
        <v>Tru Starling</v>
      </c>
      <c r="O21" s="128">
        <v>10</v>
      </c>
      <c r="P21" s="129">
        <v>2</v>
      </c>
      <c r="Q21" s="126"/>
      <c r="R21" s="188" t="s">
        <v>307</v>
      </c>
      <c r="S21" s="88" t="s">
        <v>299</v>
      </c>
      <c r="T21" s="96">
        <v>6.57</v>
      </c>
      <c r="U21" s="214">
        <v>4</v>
      </c>
      <c r="V21" s="126"/>
      <c r="W21" s="120"/>
      <c r="X21" s="120"/>
      <c r="Y21" s="120"/>
      <c r="Z21" s="120"/>
      <c r="AA21" s="120"/>
      <c r="AB21" s="99"/>
      <c r="AC21" s="99"/>
      <c r="AD21" s="99"/>
      <c r="AE21" s="99"/>
      <c r="AF21" s="79"/>
      <c r="AI21" s="99"/>
      <c r="AJ21" s="99"/>
      <c r="AK21" s="99"/>
      <c r="AL21" s="99"/>
      <c r="AM21" s="99"/>
      <c r="AN21" s="79"/>
      <c r="AO21" s="79"/>
      <c r="AP21" s="79"/>
      <c r="AQ21" s="79"/>
      <c r="AR21" s="79"/>
      <c r="AS21" s="79"/>
      <c r="AT21" s="79"/>
      <c r="AU21" s="79"/>
      <c r="AV21" s="79"/>
      <c r="AW21" s="79"/>
      <c r="AX21" s="79"/>
      <c r="AY21" s="79"/>
      <c r="AZ21" s="79"/>
      <c r="BA21" s="79"/>
      <c r="BB21" s="79"/>
      <c r="BC21" s="79"/>
      <c r="BD21" s="79"/>
      <c r="BE21" s="79"/>
    </row>
    <row r="22" spans="1:57" ht="19" x14ac:dyDescent="0.25">
      <c r="A22" s="18" t="s">
        <v>51</v>
      </c>
      <c r="B22" s="131">
        <v>5</v>
      </c>
      <c r="C22" s="146" t="s">
        <v>292</v>
      </c>
      <c r="D22" s="159" t="s">
        <v>248</v>
      </c>
      <c r="E22" s="196">
        <v>6.27</v>
      </c>
      <c r="F22" s="123">
        <v>3</v>
      </c>
      <c r="G22" s="120"/>
      <c r="H22" s="120" t="s">
        <v>64</v>
      </c>
      <c r="I22" s="120"/>
      <c r="J22" s="120"/>
      <c r="K22" s="120">
        <v>8</v>
      </c>
      <c r="L22" s="120"/>
      <c r="M22" s="23" t="s">
        <v>52</v>
      </c>
      <c r="N22" s="128" t="str">
        <f>IF(F22=1,C22,(IF(F23=1,C23,(IF(F24=1,C24,(IF(F25=1,C25,1.4)))))))</f>
        <v>Kelly O'Callaghan</v>
      </c>
      <c r="O22" s="128">
        <v>9.5</v>
      </c>
      <c r="P22" s="129">
        <v>3</v>
      </c>
      <c r="Q22" s="126"/>
      <c r="R22" s="28" t="s">
        <v>55</v>
      </c>
      <c r="S22" s="90" t="s">
        <v>288</v>
      </c>
      <c r="T22" s="88">
        <v>10.029999999999999</v>
      </c>
      <c r="U22" s="215">
        <v>2</v>
      </c>
      <c r="V22" s="126"/>
      <c r="AA22" s="120"/>
      <c r="AB22" s="99"/>
      <c r="AC22" s="99"/>
      <c r="AD22" s="99"/>
      <c r="AE22" s="99"/>
      <c r="AF22" s="79"/>
      <c r="AI22" s="99"/>
      <c r="AJ22" s="99"/>
      <c r="AK22" s="99"/>
      <c r="AL22" s="99"/>
      <c r="AM22" s="99"/>
      <c r="AN22" s="79"/>
      <c r="AO22" s="79"/>
      <c r="AP22" s="79"/>
      <c r="AQ22" s="79"/>
      <c r="AR22" s="79"/>
      <c r="AS22" s="79"/>
      <c r="AT22" s="79"/>
      <c r="AU22" s="79"/>
      <c r="AV22" s="79"/>
      <c r="AW22" s="79"/>
      <c r="AX22" s="79"/>
      <c r="AY22" s="79"/>
      <c r="AZ22" s="79"/>
      <c r="BA22" s="79"/>
      <c r="BB22" s="79"/>
      <c r="BC22" s="79"/>
      <c r="BD22" s="79"/>
      <c r="BE22" s="79"/>
    </row>
    <row r="23" spans="1:57" ht="19" x14ac:dyDescent="0.25">
      <c r="A23" s="23" t="s">
        <v>52</v>
      </c>
      <c r="B23" s="133">
        <v>10</v>
      </c>
      <c r="C23" s="146" t="s">
        <v>293</v>
      </c>
      <c r="D23" s="160" t="s">
        <v>144</v>
      </c>
      <c r="E23" s="197">
        <v>6.5</v>
      </c>
      <c r="F23" s="125">
        <v>2</v>
      </c>
      <c r="G23" s="120"/>
      <c r="H23" s="18" t="s">
        <v>51</v>
      </c>
      <c r="I23" s="75" t="str">
        <f>IF(F17=3,C17,(IF(F18=3,C18,(IF(F19=3,C19,(IF(F20=3,C20,3.3)))))))</f>
        <v>Tiya Collins</v>
      </c>
      <c r="J23" s="97">
        <v>7.76</v>
      </c>
      <c r="K23" s="132">
        <v>2</v>
      </c>
      <c r="L23" s="120"/>
      <c r="M23" s="188" t="s">
        <v>307</v>
      </c>
      <c r="N23" s="128" t="str">
        <f>IF(F27=2,C27,(IF(F28=2,C28,(IF(F29=2,C29,(IF(F30=2,C30,2.5)))))))</f>
        <v>Bodhi Leigh-Jones</v>
      </c>
      <c r="O23" s="128">
        <v>15.17</v>
      </c>
      <c r="P23" s="129">
        <v>1</v>
      </c>
      <c r="Q23" s="126"/>
      <c r="V23" s="126"/>
      <c r="AA23" s="120"/>
      <c r="AB23" s="126"/>
      <c r="AC23" s="126"/>
      <c r="AD23" s="126"/>
      <c r="AE23" s="126"/>
      <c r="AI23" s="99"/>
      <c r="AJ23" s="99"/>
      <c r="AK23" s="99"/>
      <c r="AL23" s="99"/>
      <c r="AM23" s="99"/>
      <c r="AN23" s="79"/>
      <c r="AO23" s="79"/>
      <c r="AP23" s="79"/>
      <c r="AQ23" s="79"/>
      <c r="AR23" s="79"/>
      <c r="AS23" s="79"/>
      <c r="AT23" s="79"/>
      <c r="AU23" s="79"/>
      <c r="AV23" s="79"/>
      <c r="AW23" s="79"/>
      <c r="AX23" s="79"/>
      <c r="AY23" s="79"/>
      <c r="AZ23" s="79"/>
      <c r="BA23" s="79"/>
      <c r="BB23" s="79"/>
      <c r="BC23" s="79"/>
      <c r="BD23" s="79"/>
      <c r="BE23" s="79"/>
    </row>
    <row r="24" spans="1:57" ht="19" x14ac:dyDescent="0.25">
      <c r="A24" s="188" t="s">
        <v>307</v>
      </c>
      <c r="B24" s="135">
        <v>11</v>
      </c>
      <c r="C24" s="146" t="s">
        <v>294</v>
      </c>
      <c r="D24" s="161" t="s">
        <v>141</v>
      </c>
      <c r="E24" s="198">
        <v>5.9</v>
      </c>
      <c r="F24" s="127">
        <v>4</v>
      </c>
      <c r="G24" s="120"/>
      <c r="H24" s="23" t="s">
        <v>52</v>
      </c>
      <c r="I24" s="75" t="str">
        <f>IF(F22=4,C22,(IF(F23=4,C23,(IF(F24=4,C24,(IF(F25=4,C25,4.4)))))))</f>
        <v>Kobi Curtis</v>
      </c>
      <c r="J24" s="75">
        <v>6.66</v>
      </c>
      <c r="K24" s="129">
        <v>3</v>
      </c>
      <c r="L24" s="120"/>
      <c r="M24" s="28" t="s">
        <v>55</v>
      </c>
      <c r="N24" s="128" t="str">
        <f>IF(K23=2,I23,(IF(K24=2,I24,(IF(K25=2,I25,2.8)))))</f>
        <v>Tiya Collins</v>
      </c>
      <c r="O24" s="128">
        <v>3.73</v>
      </c>
      <c r="P24" s="129">
        <v>4</v>
      </c>
      <c r="Q24" s="126"/>
      <c r="R24" s="126"/>
      <c r="S24" s="126"/>
      <c r="T24" s="126"/>
      <c r="U24" s="136"/>
      <c r="V24" s="126"/>
      <c r="W24" s="126"/>
      <c r="X24" s="126"/>
      <c r="Y24" s="126"/>
      <c r="Z24" s="126"/>
      <c r="AA24" s="120"/>
      <c r="AB24" s="126"/>
      <c r="AC24" s="126"/>
      <c r="AD24" s="126"/>
      <c r="AE24" s="126"/>
      <c r="AI24" s="99"/>
      <c r="AJ24" s="99"/>
      <c r="AK24" s="99"/>
      <c r="AL24" s="99"/>
      <c r="AM24" s="99"/>
      <c r="AN24" s="79"/>
      <c r="AO24" s="79"/>
      <c r="AP24" s="79"/>
      <c r="AQ24" s="79"/>
      <c r="AR24" s="79"/>
      <c r="AS24" s="79"/>
      <c r="AT24" s="79"/>
      <c r="AU24" s="79"/>
      <c r="AV24" s="79"/>
      <c r="AW24" s="79"/>
      <c r="AX24" s="79"/>
      <c r="AY24" s="79"/>
      <c r="AZ24" s="79"/>
      <c r="BA24" s="79"/>
      <c r="BB24" s="79"/>
      <c r="BC24" s="79"/>
      <c r="BD24" s="79"/>
      <c r="BE24" s="79"/>
    </row>
    <row r="25" spans="1:57" ht="19" x14ac:dyDescent="0.25">
      <c r="A25" s="28" t="s">
        <v>55</v>
      </c>
      <c r="B25" s="133">
        <v>16</v>
      </c>
      <c r="C25" s="122" t="s">
        <v>295</v>
      </c>
      <c r="D25" s="152" t="s">
        <v>141</v>
      </c>
      <c r="E25" s="197">
        <v>6.73</v>
      </c>
      <c r="F25" s="125">
        <v>1</v>
      </c>
      <c r="G25" s="120"/>
      <c r="H25" s="188" t="s">
        <v>307</v>
      </c>
      <c r="I25" s="75" t="str">
        <f>IF(F27=4,C27,(IF(F28=4,C28,(IF(F29=4,C29,(IF(F30=4,C30,4.5)))))))</f>
        <v>Jenna Cutting</v>
      </c>
      <c r="J25" s="75">
        <v>10.83</v>
      </c>
      <c r="K25" s="129">
        <v>1</v>
      </c>
      <c r="L25" s="120"/>
      <c r="M25" s="126"/>
      <c r="N25" s="136"/>
      <c r="O25" s="136"/>
      <c r="P25" s="126"/>
      <c r="Q25" s="126"/>
      <c r="R25" s="126"/>
      <c r="S25" s="126"/>
      <c r="T25" s="126"/>
      <c r="U25" s="136"/>
      <c r="V25" s="126"/>
      <c r="W25" s="126"/>
      <c r="X25" s="126"/>
      <c r="Y25" s="126"/>
      <c r="Z25" s="126"/>
      <c r="AA25" s="120"/>
      <c r="AB25" s="126"/>
      <c r="AC25" s="126"/>
      <c r="AD25" s="126"/>
      <c r="AE25" s="126"/>
      <c r="AI25" s="99"/>
      <c r="AJ25" s="99"/>
      <c r="AK25" s="99"/>
      <c r="AL25" s="99"/>
      <c r="AM25" s="99"/>
      <c r="AN25" s="79"/>
      <c r="AO25" s="79"/>
      <c r="AP25" s="79"/>
      <c r="AQ25" s="79"/>
      <c r="AR25" s="79"/>
      <c r="AS25" s="79"/>
      <c r="AT25" s="79"/>
      <c r="AU25" s="79"/>
      <c r="AV25" s="79"/>
      <c r="AW25" s="79"/>
      <c r="AX25" s="79"/>
      <c r="AY25" s="79"/>
      <c r="AZ25" s="79"/>
      <c r="BA25" s="79"/>
      <c r="BB25" s="79"/>
      <c r="BC25" s="79"/>
      <c r="BD25" s="79"/>
      <c r="BE25" s="79"/>
    </row>
    <row r="26" spans="1:57" ht="19" x14ac:dyDescent="0.25">
      <c r="A26" s="120" t="s">
        <v>61</v>
      </c>
      <c r="B26" s="120"/>
      <c r="C26" s="60"/>
      <c r="D26" s="178"/>
      <c r="E26" s="134"/>
      <c r="F26" s="120">
        <v>5</v>
      </c>
      <c r="G26" s="120"/>
      <c r="H26" s="120"/>
      <c r="I26" s="120"/>
      <c r="J26" s="120"/>
      <c r="K26" s="120"/>
      <c r="L26" s="120"/>
      <c r="M26" s="99" t="s">
        <v>71</v>
      </c>
      <c r="N26" s="134"/>
      <c r="O26" s="134"/>
      <c r="P26" s="120">
        <v>12</v>
      </c>
      <c r="Q26" s="120"/>
      <c r="R26" s="148"/>
      <c r="S26" s="144"/>
      <c r="T26" s="144"/>
      <c r="U26" s="145"/>
      <c r="V26" s="120"/>
      <c r="W26" s="126"/>
      <c r="X26" s="126"/>
      <c r="Y26" s="126"/>
      <c r="Z26" s="126"/>
      <c r="AA26" s="120"/>
      <c r="AB26" s="126"/>
      <c r="AC26" s="126"/>
      <c r="AD26" s="126"/>
      <c r="AE26" s="126"/>
      <c r="AI26" s="99"/>
      <c r="AJ26" s="99"/>
      <c r="AK26" s="99"/>
      <c r="AL26" s="99"/>
      <c r="AM26" s="99"/>
      <c r="AN26" s="79"/>
      <c r="AO26" s="79"/>
      <c r="AP26" s="79"/>
      <c r="AQ26" s="79"/>
      <c r="AR26" s="79"/>
      <c r="AS26" s="79"/>
      <c r="AT26" s="79"/>
      <c r="AU26" s="79"/>
      <c r="AV26" s="79"/>
      <c r="AW26" s="79"/>
      <c r="AX26" s="79"/>
      <c r="AY26" s="79"/>
      <c r="AZ26" s="79"/>
      <c r="BA26" s="79"/>
      <c r="BB26" s="79"/>
      <c r="BC26" s="79"/>
      <c r="BD26" s="79"/>
      <c r="BE26" s="79"/>
    </row>
    <row r="27" spans="1:57" ht="19" x14ac:dyDescent="0.25">
      <c r="A27" s="18" t="s">
        <v>51</v>
      </c>
      <c r="B27" s="131">
        <v>2</v>
      </c>
      <c r="C27" s="146" t="s">
        <v>296</v>
      </c>
      <c r="D27" s="159" t="s">
        <v>147</v>
      </c>
      <c r="E27" s="196">
        <v>11.73</v>
      </c>
      <c r="F27" s="123">
        <v>2</v>
      </c>
      <c r="G27" s="120"/>
      <c r="H27" s="183"/>
      <c r="I27" s="172"/>
      <c r="J27" s="172"/>
      <c r="K27" s="120"/>
      <c r="L27" s="120"/>
      <c r="M27" s="18" t="s">
        <v>51</v>
      </c>
      <c r="N27" s="128" t="str">
        <f>IF(F17=2,C17,(IF(F18=2,C18,(IF(F19=2,C19,(IF(F20=2,C20,2.3)))))))</f>
        <v>Heilala Phillips</v>
      </c>
      <c r="O27" s="128">
        <v>9.5299999999999994</v>
      </c>
      <c r="P27" s="129">
        <v>2</v>
      </c>
      <c r="Q27" s="126"/>
      <c r="V27" s="126"/>
      <c r="AA27" s="120"/>
      <c r="AB27" s="126"/>
      <c r="AC27" s="126"/>
      <c r="AD27" s="126"/>
      <c r="AE27" s="126"/>
      <c r="AI27" s="99"/>
      <c r="AJ27" s="99"/>
      <c r="AK27" s="99"/>
      <c r="AL27" s="99"/>
      <c r="AM27" s="99"/>
      <c r="AN27" s="79"/>
      <c r="AO27" s="79"/>
      <c r="AP27" s="79"/>
      <c r="AQ27" s="79"/>
      <c r="AR27" s="79"/>
      <c r="AS27" s="79"/>
      <c r="AT27" s="79"/>
      <c r="AU27" s="79"/>
      <c r="AV27" s="79"/>
      <c r="AW27" s="79"/>
      <c r="AX27" s="79"/>
      <c r="AY27" s="79"/>
      <c r="AZ27" s="79"/>
      <c r="BA27" s="79"/>
      <c r="BB27" s="79"/>
      <c r="BC27" s="79"/>
      <c r="BD27" s="79"/>
      <c r="BE27" s="79"/>
    </row>
    <row r="28" spans="1:57" ht="19" x14ac:dyDescent="0.25">
      <c r="A28" s="23" t="s">
        <v>52</v>
      </c>
      <c r="B28" s="133">
        <v>7</v>
      </c>
      <c r="C28" s="146" t="s">
        <v>297</v>
      </c>
      <c r="D28" s="160" t="s">
        <v>147</v>
      </c>
      <c r="E28" s="197">
        <v>11.93</v>
      </c>
      <c r="F28" s="125">
        <v>1</v>
      </c>
      <c r="G28" s="120"/>
      <c r="H28" s="183"/>
      <c r="I28" s="172"/>
      <c r="J28" s="172"/>
      <c r="K28" s="120"/>
      <c r="L28" s="120"/>
      <c r="M28" s="23" t="s">
        <v>52</v>
      </c>
      <c r="N28" s="128" t="str">
        <f>IF(F22=2,C22,(IF(F23=2,C23,(IF(F24=2,C24,(IF(F25=2,C25,2.4)))))))</f>
        <v>Charli Allport</v>
      </c>
      <c r="O28" s="128">
        <v>6.7</v>
      </c>
      <c r="P28" s="129">
        <v>4</v>
      </c>
      <c r="Q28" s="126"/>
      <c r="V28" s="126"/>
      <c r="AA28" s="120"/>
      <c r="AB28" s="126"/>
      <c r="AC28" s="126"/>
      <c r="AD28" s="126"/>
      <c r="AE28" s="126"/>
      <c r="AI28" s="99"/>
      <c r="AJ28" s="99"/>
      <c r="AK28" s="99"/>
      <c r="AL28" s="99"/>
      <c r="AM28" s="99"/>
      <c r="AN28" s="79"/>
      <c r="AO28" s="79"/>
      <c r="AP28" s="79"/>
      <c r="AQ28" s="79"/>
      <c r="AR28" s="79"/>
      <c r="AS28" s="79"/>
      <c r="AT28" s="79"/>
      <c r="AU28" s="79"/>
      <c r="AV28" s="79"/>
      <c r="AW28" s="79"/>
      <c r="AX28" s="79"/>
      <c r="AY28" s="79"/>
      <c r="AZ28" s="79"/>
      <c r="BA28" s="79"/>
      <c r="BB28" s="79"/>
      <c r="BC28" s="79"/>
      <c r="BD28" s="79"/>
      <c r="BE28" s="79"/>
    </row>
    <row r="29" spans="1:57" ht="19" x14ac:dyDescent="0.25">
      <c r="A29" s="188" t="s">
        <v>307</v>
      </c>
      <c r="B29" s="135">
        <v>14</v>
      </c>
      <c r="C29" s="146" t="s">
        <v>298</v>
      </c>
      <c r="D29" s="161" t="s">
        <v>142</v>
      </c>
      <c r="E29" s="198">
        <v>7.36</v>
      </c>
      <c r="F29" s="127">
        <v>3</v>
      </c>
      <c r="G29" s="120"/>
      <c r="H29" s="183"/>
      <c r="I29" s="172"/>
      <c r="J29" s="172"/>
      <c r="K29" s="120"/>
      <c r="L29" s="120"/>
      <c r="M29" s="188" t="s">
        <v>307</v>
      </c>
      <c r="N29" s="128" t="str">
        <f>IF(F27=1,C27,(IF(F28=1,C28,(IF(F29=1,C29,(IF(F30=1,C30,1.5)))))))</f>
        <v>Jesse Starling</v>
      </c>
      <c r="O29" s="128">
        <v>9.27</v>
      </c>
      <c r="P29" s="129">
        <v>3</v>
      </c>
      <c r="Q29" s="126"/>
      <c r="R29" s="126"/>
      <c r="S29" s="126"/>
      <c r="T29" s="126"/>
      <c r="U29" s="136"/>
      <c r="V29" s="126"/>
      <c r="AA29" s="120"/>
      <c r="AI29" s="99"/>
      <c r="AJ29" s="99"/>
      <c r="AK29" s="99"/>
      <c r="AL29" s="99"/>
      <c r="AM29" s="99"/>
      <c r="AN29" s="79"/>
      <c r="AO29" s="79"/>
      <c r="AP29" s="79"/>
      <c r="AQ29" s="79"/>
      <c r="AR29" s="79"/>
      <c r="AS29" s="79"/>
      <c r="AT29" s="79"/>
      <c r="AU29" s="79"/>
      <c r="AV29" s="79"/>
      <c r="AW29" s="79"/>
      <c r="AX29" s="79"/>
      <c r="AY29" s="79"/>
      <c r="AZ29" s="79"/>
      <c r="BA29" s="79"/>
      <c r="BB29" s="79"/>
      <c r="BC29" s="79"/>
      <c r="BD29" s="79"/>
      <c r="BE29" s="79"/>
    </row>
    <row r="30" spans="1:57" ht="19" x14ac:dyDescent="0.25">
      <c r="A30" s="28" t="s">
        <v>55</v>
      </c>
      <c r="B30" s="133">
        <v>19</v>
      </c>
      <c r="C30" s="146" t="s">
        <v>299</v>
      </c>
      <c r="D30" s="160" t="s">
        <v>248</v>
      </c>
      <c r="E30" s="197">
        <v>3.67</v>
      </c>
      <c r="F30" s="125">
        <v>4</v>
      </c>
      <c r="G30" s="120"/>
      <c r="H30" s="183"/>
      <c r="I30" s="173"/>
      <c r="J30" s="173"/>
      <c r="K30" s="120"/>
      <c r="L30" s="120"/>
      <c r="M30" s="28" t="s">
        <v>55</v>
      </c>
      <c r="N30" s="128" t="str">
        <f>IF(K23=1,I23,(IF(K24=1,I24,(IF(K25=1,I25,1.8)))))</f>
        <v>Jenna Cutting</v>
      </c>
      <c r="O30" s="128">
        <v>10.1</v>
      </c>
      <c r="P30" s="129">
        <v>1</v>
      </c>
      <c r="Q30" s="126"/>
      <c r="R30" s="126"/>
      <c r="S30" s="126"/>
      <c r="T30" s="126"/>
      <c r="U30" s="136"/>
      <c r="V30" s="126"/>
      <c r="AA30" s="120"/>
      <c r="AI30" s="99"/>
      <c r="AJ30" s="99"/>
      <c r="AK30" s="99"/>
      <c r="AL30" s="99"/>
      <c r="AM30" s="99"/>
      <c r="AN30" s="79"/>
      <c r="AO30" s="79"/>
      <c r="AP30" s="79"/>
      <c r="AQ30" s="79"/>
      <c r="AR30" s="79"/>
      <c r="AS30" s="79"/>
      <c r="AT30" s="79"/>
      <c r="AU30" s="79"/>
      <c r="AV30" s="79"/>
      <c r="AW30" s="79"/>
      <c r="AX30" s="79"/>
      <c r="AY30" s="79"/>
      <c r="AZ30" s="79"/>
      <c r="BA30" s="79"/>
      <c r="BB30" s="79"/>
      <c r="BC30" s="79"/>
      <c r="BD30" s="79"/>
      <c r="BE30" s="79"/>
    </row>
    <row r="31" spans="1:57" x14ac:dyDescent="0.2">
      <c r="H31" s="183"/>
      <c r="I31" s="173"/>
      <c r="J31" s="173"/>
      <c r="AS31" s="79"/>
      <c r="AT31" s="79"/>
      <c r="AU31" s="79"/>
      <c r="AV31" s="79"/>
      <c r="AW31" s="79"/>
      <c r="AX31" s="79"/>
      <c r="AY31" s="79"/>
      <c r="AZ31" s="79"/>
      <c r="BA31" s="79"/>
      <c r="BB31" s="79"/>
      <c r="BC31" s="79"/>
      <c r="BD31" s="79"/>
      <c r="BE31" s="79"/>
    </row>
    <row r="32" spans="1:57" x14ac:dyDescent="0.2">
      <c r="H32" s="183"/>
      <c r="I32" s="173"/>
      <c r="J32" s="173"/>
      <c r="AS32" s="79"/>
      <c r="AT32" s="79"/>
      <c r="AU32" s="79"/>
      <c r="AV32" s="79"/>
      <c r="AW32" s="79"/>
      <c r="AX32" s="79"/>
      <c r="AY32" s="79"/>
      <c r="AZ32" s="79"/>
      <c r="BA32" s="79"/>
      <c r="BB32" s="79"/>
      <c r="BC32" s="79"/>
      <c r="BD32" s="79"/>
      <c r="BE32" s="79"/>
    </row>
    <row r="33" spans="1:57" x14ac:dyDescent="0.2">
      <c r="H33" s="183"/>
      <c r="I33" s="172"/>
      <c r="J33" s="172"/>
      <c r="AS33" s="79"/>
      <c r="AT33" s="79"/>
      <c r="AU33" s="79"/>
      <c r="AV33" s="79"/>
      <c r="AW33" s="79"/>
      <c r="AX33" s="79"/>
      <c r="AY33" s="79"/>
      <c r="AZ33" s="79"/>
      <c r="BA33" s="79"/>
      <c r="BB33" s="79"/>
      <c r="BC33" s="79"/>
      <c r="BD33" s="79"/>
      <c r="BE33" s="79"/>
    </row>
    <row r="34" spans="1:57" ht="19" x14ac:dyDescent="0.25">
      <c r="B34"/>
      <c r="H34" s="183"/>
      <c r="I34" s="172"/>
      <c r="J34" s="172"/>
      <c r="AI34" s="99"/>
      <c r="AJ34" s="99"/>
      <c r="AK34" s="99"/>
      <c r="AL34" s="99"/>
      <c r="AM34" s="99"/>
      <c r="AN34" s="79"/>
      <c r="AO34" s="79"/>
      <c r="AP34" s="79"/>
      <c r="AQ34" s="79"/>
      <c r="AR34" s="79"/>
      <c r="AS34" s="79"/>
      <c r="AT34" s="79"/>
      <c r="AU34" s="79"/>
      <c r="AV34" s="79"/>
      <c r="AW34" s="79"/>
      <c r="AX34" s="79"/>
      <c r="AY34" s="79"/>
      <c r="AZ34" s="79"/>
      <c r="BA34" s="79"/>
      <c r="BB34" s="79"/>
      <c r="BC34" s="79"/>
      <c r="BD34" s="79"/>
      <c r="BE34" s="79"/>
    </row>
    <row r="35" spans="1:57" ht="19" x14ac:dyDescent="0.25">
      <c r="B35"/>
      <c r="H35" s="183"/>
      <c r="I35" s="172"/>
      <c r="J35" s="172"/>
      <c r="AI35" s="99"/>
      <c r="AJ35" s="99"/>
      <c r="AK35" s="99"/>
      <c r="AL35" s="99"/>
      <c r="AM35" s="99"/>
      <c r="AN35" s="79"/>
      <c r="AO35" s="79"/>
      <c r="AP35" s="79"/>
      <c r="AQ35" s="79"/>
      <c r="AR35" s="79"/>
      <c r="AS35" s="79"/>
      <c r="AT35" s="79"/>
      <c r="AU35" s="79"/>
      <c r="AV35" s="79"/>
      <c r="AW35" s="79"/>
      <c r="AX35" s="79"/>
      <c r="AY35" s="79"/>
      <c r="AZ35" s="79"/>
      <c r="BA35" s="79"/>
      <c r="BB35" s="79"/>
      <c r="BC35" s="79"/>
      <c r="BD35" s="79"/>
      <c r="BE35" s="79"/>
    </row>
    <row r="36" spans="1:57" ht="19" x14ac:dyDescent="0.25">
      <c r="B36"/>
      <c r="H36" s="183"/>
      <c r="I36" s="173"/>
      <c r="J36" s="173"/>
      <c r="AI36" s="99"/>
      <c r="AJ36" s="99"/>
      <c r="AK36" s="99"/>
      <c r="AL36" s="99"/>
      <c r="AM36" s="99"/>
      <c r="AN36" s="79"/>
      <c r="AO36" s="79"/>
      <c r="AP36" s="79"/>
      <c r="AQ36" s="79"/>
      <c r="AR36" s="79"/>
      <c r="AS36" s="79"/>
      <c r="AT36" s="79"/>
      <c r="AU36" s="79"/>
      <c r="AV36" s="79"/>
      <c r="AW36" s="79"/>
      <c r="AX36" s="79"/>
      <c r="AY36" s="79"/>
      <c r="AZ36" s="79"/>
      <c r="BA36" s="79"/>
      <c r="BB36" s="79"/>
      <c r="BC36" s="79"/>
      <c r="BD36" s="79"/>
      <c r="BE36" s="79"/>
    </row>
    <row r="37" spans="1:57" ht="19" x14ac:dyDescent="0.25">
      <c r="B37"/>
      <c r="H37" s="183"/>
      <c r="I37" s="172"/>
      <c r="J37" s="172"/>
      <c r="AI37" s="99"/>
      <c r="AJ37" s="99"/>
      <c r="AK37" s="99"/>
      <c r="AL37" s="99"/>
      <c r="AM37" s="99"/>
      <c r="AN37" s="79"/>
      <c r="AO37" s="79"/>
      <c r="AP37" s="79"/>
      <c r="AQ37" s="79"/>
      <c r="AR37" s="79"/>
      <c r="AS37" s="79"/>
      <c r="AT37" s="79"/>
      <c r="AU37" s="79"/>
      <c r="AV37" s="79"/>
      <c r="AW37" s="79"/>
      <c r="AX37" s="79"/>
      <c r="AY37" s="79"/>
      <c r="AZ37" s="79"/>
      <c r="BA37" s="79"/>
      <c r="BB37" s="79"/>
      <c r="BC37" s="79"/>
      <c r="BD37" s="79"/>
      <c r="BE37" s="79"/>
    </row>
    <row r="38" spans="1:57" ht="19" x14ac:dyDescent="0.25">
      <c r="B38"/>
      <c r="H38" s="183"/>
      <c r="I38" s="173"/>
      <c r="J38" s="173"/>
      <c r="W38" s="99"/>
      <c r="X38" s="99"/>
      <c r="Y38" s="99"/>
      <c r="Z38" s="99"/>
      <c r="AI38" s="99"/>
      <c r="AJ38" s="99"/>
      <c r="AK38" s="99"/>
      <c r="AL38" s="99"/>
      <c r="AM38" s="99"/>
      <c r="AN38" s="79"/>
      <c r="AO38" s="79"/>
      <c r="AP38" s="79"/>
      <c r="AQ38" s="79"/>
      <c r="AR38" s="79"/>
      <c r="AS38" s="79"/>
      <c r="AT38" s="79"/>
      <c r="AU38" s="79"/>
      <c r="AV38" s="79"/>
      <c r="AW38" s="79"/>
      <c r="AX38" s="79"/>
      <c r="AY38" s="79"/>
      <c r="AZ38" s="79"/>
      <c r="BA38" s="79"/>
      <c r="BB38" s="79"/>
      <c r="BC38" s="79"/>
      <c r="BD38" s="79"/>
      <c r="BE38" s="79"/>
    </row>
    <row r="39" spans="1:57" ht="19" x14ac:dyDescent="0.25">
      <c r="B39"/>
      <c r="H39" s="183"/>
      <c r="I39" s="172"/>
      <c r="J39" s="172"/>
      <c r="W39" s="99"/>
      <c r="X39" s="99"/>
      <c r="Y39" s="99"/>
      <c r="Z39" s="99"/>
      <c r="AI39" s="99"/>
      <c r="AJ39" s="99"/>
      <c r="AK39" s="99"/>
      <c r="AL39" s="99"/>
      <c r="AM39" s="99"/>
      <c r="AN39" s="79"/>
      <c r="AO39" s="79"/>
      <c r="AP39" s="79"/>
      <c r="AQ39" s="79"/>
      <c r="AR39" s="79"/>
      <c r="AS39" s="79"/>
      <c r="AT39" s="79"/>
      <c r="AU39" s="79"/>
      <c r="AV39" s="79"/>
      <c r="AW39" s="79"/>
      <c r="AX39" s="79"/>
      <c r="AY39" s="79"/>
      <c r="AZ39" s="79"/>
      <c r="BA39" s="79"/>
      <c r="BB39" s="79"/>
      <c r="BC39" s="79"/>
      <c r="BD39" s="79"/>
      <c r="BE39" s="79"/>
    </row>
    <row r="40" spans="1:57" ht="19" x14ac:dyDescent="0.25">
      <c r="B40"/>
      <c r="H40" s="183"/>
      <c r="I40" s="173"/>
      <c r="J40" s="173"/>
      <c r="W40" s="99"/>
      <c r="X40" s="99"/>
      <c r="Y40" s="99"/>
      <c r="Z40" s="99"/>
      <c r="AB40" s="99"/>
      <c r="AC40" s="99"/>
      <c r="AD40" s="99"/>
      <c r="AE40" s="99"/>
      <c r="AI40" s="99"/>
      <c r="AJ40" s="99"/>
      <c r="AK40" s="99"/>
      <c r="AL40" s="99"/>
      <c r="AM40" s="99"/>
      <c r="AN40" s="79"/>
      <c r="AO40" s="79"/>
      <c r="AP40" s="79"/>
      <c r="AQ40" s="79"/>
      <c r="AR40" s="79"/>
      <c r="AS40" s="79"/>
      <c r="AT40" s="79"/>
      <c r="AU40" s="79"/>
      <c r="AV40" s="79"/>
      <c r="AW40" s="79"/>
      <c r="AX40" s="79"/>
      <c r="AY40" s="79"/>
      <c r="AZ40" s="79"/>
      <c r="BA40" s="79"/>
      <c r="BB40" s="79"/>
      <c r="BC40" s="79"/>
      <c r="BD40" s="79"/>
      <c r="BE40" s="79"/>
    </row>
    <row r="41" spans="1:57" ht="19" x14ac:dyDescent="0.25">
      <c r="B41"/>
      <c r="H41" s="183"/>
      <c r="I41" s="172"/>
      <c r="J41" s="172"/>
      <c r="W41" s="99"/>
      <c r="X41" s="99"/>
      <c r="Y41" s="99"/>
      <c r="Z41" s="99"/>
      <c r="AB41" s="99"/>
      <c r="AC41" s="99"/>
      <c r="AD41" s="99"/>
      <c r="AE41" s="99"/>
      <c r="AI41" s="99"/>
      <c r="AJ41" s="99"/>
      <c r="AK41" s="99"/>
      <c r="AL41" s="99"/>
      <c r="AM41" s="99"/>
      <c r="AN41" s="79"/>
      <c r="AO41" s="79"/>
      <c r="AP41" s="79"/>
      <c r="AQ41" s="79"/>
      <c r="AR41" s="79"/>
      <c r="AS41" s="79"/>
      <c r="AT41" s="79"/>
      <c r="AU41" s="79"/>
      <c r="AV41" s="79"/>
      <c r="AW41" s="79"/>
      <c r="AX41" s="79"/>
      <c r="AY41" s="79"/>
      <c r="AZ41" s="79"/>
      <c r="BA41" s="79"/>
      <c r="BB41" s="79"/>
      <c r="BC41" s="79"/>
      <c r="BD41" s="79"/>
      <c r="BE41" s="79"/>
    </row>
    <row r="42" spans="1:57" ht="19" x14ac:dyDescent="0.25">
      <c r="A42" s="99"/>
      <c r="B42" s="113"/>
      <c r="C42" s="99"/>
      <c r="D42" s="99"/>
      <c r="E42" s="113"/>
      <c r="F42" s="99"/>
      <c r="G42" s="99"/>
      <c r="H42" s="183"/>
      <c r="I42" s="172"/>
      <c r="J42" s="172"/>
      <c r="K42" s="99"/>
      <c r="L42" s="99"/>
      <c r="M42" s="99"/>
      <c r="N42" s="99"/>
      <c r="O42" s="99"/>
      <c r="P42" s="99"/>
      <c r="Q42" s="99"/>
      <c r="R42" s="99"/>
      <c r="S42" s="99"/>
      <c r="T42" s="99"/>
      <c r="U42" s="113"/>
      <c r="V42" s="99"/>
      <c r="W42" s="99"/>
      <c r="X42" s="99"/>
      <c r="Y42" s="99"/>
      <c r="Z42" s="99"/>
      <c r="AA42" s="99"/>
      <c r="AB42" s="99"/>
      <c r="AC42" s="99"/>
      <c r="AD42" s="99"/>
      <c r="AE42" s="99"/>
      <c r="AF42" s="99"/>
      <c r="AG42" s="99"/>
      <c r="AH42" s="99"/>
      <c r="AI42" s="99"/>
      <c r="AJ42" s="99"/>
      <c r="AK42" s="99"/>
      <c r="AL42" s="99"/>
      <c r="AM42" s="99"/>
      <c r="AN42" s="79"/>
      <c r="AO42" s="79"/>
      <c r="AP42" s="79"/>
      <c r="AQ42" s="79"/>
      <c r="AR42" s="79"/>
      <c r="AS42" s="79"/>
      <c r="AT42" s="79"/>
      <c r="AU42" s="79"/>
      <c r="AV42" s="79"/>
      <c r="AW42" s="79"/>
      <c r="AX42" s="79"/>
      <c r="AY42" s="79"/>
      <c r="AZ42" s="79"/>
      <c r="BA42" s="79"/>
      <c r="BB42" s="79"/>
      <c r="BC42" s="79"/>
      <c r="BD42" s="79"/>
      <c r="BE42" s="79"/>
    </row>
    <row r="43" spans="1:57" ht="19" x14ac:dyDescent="0.25">
      <c r="A43" s="99"/>
      <c r="B43" s="113"/>
      <c r="C43" s="99"/>
      <c r="D43" s="99"/>
      <c r="E43" s="113"/>
      <c r="F43" s="99"/>
      <c r="G43" s="99"/>
      <c r="H43" s="183"/>
      <c r="I43" s="172"/>
      <c r="J43" s="172"/>
      <c r="K43" s="99"/>
      <c r="L43" s="99"/>
      <c r="M43" s="99"/>
      <c r="N43" s="99"/>
      <c r="O43" s="99"/>
      <c r="P43" s="99"/>
      <c r="Q43" s="99"/>
      <c r="R43" s="99"/>
      <c r="S43" s="99"/>
      <c r="T43" s="99"/>
      <c r="U43" s="113"/>
      <c r="V43" s="99"/>
      <c r="W43" s="79"/>
      <c r="X43" s="79"/>
      <c r="Y43" s="79"/>
      <c r="Z43" s="79"/>
      <c r="AA43" s="99"/>
      <c r="AB43" s="99"/>
      <c r="AC43" s="99"/>
      <c r="AD43" s="79"/>
      <c r="AE43" s="79"/>
      <c r="AF43" s="99"/>
      <c r="AG43" s="99"/>
      <c r="AH43" s="99"/>
      <c r="AI43" s="99"/>
      <c r="AJ43" s="99"/>
      <c r="AK43" s="99"/>
      <c r="AL43" s="99"/>
      <c r="AM43" s="99"/>
      <c r="AN43" s="79"/>
      <c r="AO43" s="79"/>
      <c r="AP43" s="79"/>
      <c r="AQ43" s="79"/>
      <c r="AR43" s="79"/>
      <c r="AS43" s="79"/>
      <c r="AT43" s="79"/>
      <c r="AU43" s="79"/>
      <c r="AV43" s="79"/>
      <c r="AW43" s="79"/>
      <c r="AX43" s="79"/>
      <c r="AY43" s="79"/>
      <c r="AZ43" s="79"/>
      <c r="BA43" s="79"/>
      <c r="BB43" s="79"/>
      <c r="BC43" s="79"/>
      <c r="BD43" s="79"/>
      <c r="BE43" s="79"/>
    </row>
    <row r="44" spans="1:57" ht="19" x14ac:dyDescent="0.25">
      <c r="A44" s="99"/>
      <c r="B44" s="113"/>
      <c r="C44" s="99"/>
      <c r="D44" s="99"/>
      <c r="E44" s="113"/>
      <c r="F44" s="99"/>
      <c r="G44" s="99"/>
      <c r="H44" s="183"/>
      <c r="I44" s="172"/>
      <c r="J44" s="172"/>
      <c r="K44" s="99"/>
      <c r="L44" s="99"/>
      <c r="M44" s="99"/>
      <c r="N44" s="99"/>
      <c r="O44" s="99"/>
      <c r="P44" s="99"/>
      <c r="Q44" s="99"/>
      <c r="R44" s="99"/>
      <c r="S44" s="99"/>
      <c r="T44" s="99"/>
      <c r="U44" s="113"/>
      <c r="V44" s="99"/>
      <c r="W44" s="79"/>
      <c r="X44" s="79"/>
      <c r="Y44" s="79"/>
      <c r="Z44" s="79"/>
      <c r="AA44" s="99"/>
      <c r="AB44" s="99"/>
      <c r="AC44" s="99"/>
      <c r="AD44" s="79"/>
      <c r="AE44" s="79"/>
      <c r="AF44" s="99"/>
      <c r="AG44" s="99"/>
      <c r="AH44" s="99"/>
      <c r="AI44" s="99"/>
      <c r="AJ44" s="99"/>
      <c r="AK44" s="99"/>
      <c r="AL44" s="99"/>
      <c r="AM44" s="99"/>
      <c r="AN44" s="79"/>
      <c r="AO44" s="79"/>
      <c r="AP44" s="79"/>
      <c r="AQ44" s="79"/>
      <c r="AR44" s="79"/>
      <c r="AS44" s="79"/>
      <c r="AT44" s="79"/>
      <c r="AU44" s="79"/>
      <c r="AV44" s="79"/>
      <c r="AW44" s="79"/>
      <c r="AX44" s="79"/>
      <c r="AY44" s="79"/>
      <c r="AZ44" s="79"/>
      <c r="BA44" s="79"/>
      <c r="BB44" s="79"/>
      <c r="BC44" s="79"/>
      <c r="BD44" s="79"/>
      <c r="BE44" s="79"/>
    </row>
    <row r="45" spans="1:57" ht="19" x14ac:dyDescent="0.25">
      <c r="A45" s="99"/>
      <c r="B45" s="113"/>
      <c r="C45" s="99"/>
      <c r="D45" s="99"/>
      <c r="E45" s="113"/>
      <c r="F45" s="99"/>
      <c r="G45" s="99"/>
      <c r="H45" s="183"/>
      <c r="I45" s="173"/>
      <c r="J45" s="173"/>
      <c r="K45" s="99"/>
      <c r="L45" s="99"/>
      <c r="M45" s="99"/>
      <c r="N45" s="99"/>
      <c r="O45" s="99"/>
      <c r="P45" s="99"/>
      <c r="Q45" s="99"/>
      <c r="R45" s="99"/>
      <c r="S45" s="99"/>
      <c r="T45" s="99"/>
      <c r="U45" s="113"/>
      <c r="V45" s="99"/>
      <c r="W45" s="79"/>
      <c r="X45" s="79"/>
      <c r="Y45" s="79"/>
      <c r="Z45" s="79"/>
      <c r="AA45" s="99"/>
      <c r="AB45" s="79"/>
      <c r="AC45" s="79"/>
      <c r="AD45" s="79"/>
      <c r="AE45" s="79"/>
      <c r="AF45" s="79"/>
      <c r="AG45" s="99"/>
      <c r="AH45" s="99"/>
      <c r="AI45" s="99"/>
      <c r="AJ45" s="99"/>
      <c r="AK45" s="99"/>
      <c r="AL45" s="99"/>
      <c r="AM45" s="99"/>
      <c r="AN45" s="79"/>
      <c r="AO45" s="79"/>
      <c r="AP45" s="79"/>
      <c r="AQ45" s="79"/>
      <c r="AR45" s="79"/>
      <c r="AS45" s="79"/>
      <c r="AT45" s="79"/>
      <c r="AU45" s="79"/>
      <c r="AV45" s="79"/>
      <c r="AW45" s="79"/>
      <c r="AX45" s="79"/>
      <c r="AY45" s="79"/>
      <c r="AZ45" s="79"/>
      <c r="BA45" s="79"/>
      <c r="BB45" s="79"/>
      <c r="BC45" s="79"/>
      <c r="BD45" s="79"/>
      <c r="BE45" s="79"/>
    </row>
    <row r="46" spans="1:57" ht="19" x14ac:dyDescent="0.25">
      <c r="A46" s="99"/>
      <c r="B46" s="113"/>
      <c r="C46" s="99"/>
      <c r="D46" s="99"/>
      <c r="E46" s="113"/>
      <c r="F46" s="99"/>
      <c r="G46" s="99"/>
      <c r="H46" s="183"/>
      <c r="I46" s="172"/>
      <c r="J46" s="172"/>
      <c r="K46" s="99"/>
      <c r="L46" s="99"/>
      <c r="M46" s="99"/>
      <c r="N46" s="99"/>
      <c r="O46" s="99"/>
      <c r="P46" s="99"/>
      <c r="Q46" s="99"/>
      <c r="R46" s="99"/>
      <c r="S46" s="99"/>
      <c r="T46" s="99"/>
      <c r="U46" s="113"/>
      <c r="V46" s="99"/>
      <c r="W46" s="79"/>
      <c r="X46" s="79"/>
      <c r="Y46" s="79"/>
      <c r="Z46" s="79"/>
      <c r="AA46" s="99"/>
      <c r="AB46" s="79"/>
      <c r="AC46" s="79"/>
      <c r="AD46" s="79"/>
      <c r="AE46" s="79"/>
      <c r="AF46" s="79"/>
      <c r="AG46" s="99"/>
      <c r="AH46" s="99"/>
      <c r="AI46" s="99"/>
      <c r="AJ46" s="99"/>
      <c r="AK46" s="99"/>
      <c r="AL46" s="99"/>
      <c r="AM46" s="99"/>
      <c r="AN46" s="79"/>
      <c r="AO46" s="79"/>
      <c r="AP46" s="79"/>
      <c r="AQ46" s="79"/>
      <c r="AR46" s="79"/>
      <c r="AS46" s="79"/>
      <c r="AT46" s="79"/>
      <c r="AU46" s="79"/>
      <c r="AV46" s="79"/>
      <c r="AW46" s="79"/>
      <c r="AX46" s="79"/>
      <c r="AY46" s="79"/>
      <c r="AZ46" s="79"/>
      <c r="BA46" s="79"/>
      <c r="BB46" s="79"/>
      <c r="BC46" s="79"/>
      <c r="BD46" s="79"/>
      <c r="BE46" s="79"/>
    </row>
    <row r="47" spans="1:57" x14ac:dyDescent="0.2">
      <c r="A47" s="79"/>
      <c r="B47" s="143"/>
      <c r="C47" s="79"/>
      <c r="D47" s="79"/>
      <c r="E47" s="143"/>
      <c r="F47" s="79"/>
      <c r="G47" s="79"/>
      <c r="H47" s="79"/>
      <c r="I47" s="79"/>
      <c r="J47" s="79"/>
      <c r="K47" s="79"/>
      <c r="L47" s="79"/>
      <c r="M47" s="79"/>
      <c r="N47" s="79"/>
      <c r="O47" s="79"/>
      <c r="P47" s="79"/>
      <c r="Q47" s="79"/>
      <c r="R47" s="79"/>
      <c r="S47" s="79"/>
      <c r="T47" s="79"/>
      <c r="U47" s="143"/>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row>
    <row r="48" spans="1:57" x14ac:dyDescent="0.2">
      <c r="A48" s="79"/>
      <c r="B48" s="143"/>
      <c r="C48" s="79"/>
      <c r="D48" s="79"/>
      <c r="E48" s="143"/>
      <c r="F48" s="79"/>
      <c r="G48" s="79"/>
      <c r="H48" s="79"/>
      <c r="I48" s="79"/>
      <c r="J48" s="79"/>
      <c r="K48" s="79"/>
      <c r="L48" s="79"/>
      <c r="M48" s="79"/>
      <c r="N48" s="79"/>
      <c r="O48" s="79"/>
      <c r="P48" s="79"/>
      <c r="Q48" s="79"/>
      <c r="R48" s="79"/>
      <c r="S48" s="79"/>
      <c r="T48" s="79"/>
      <c r="U48" s="143"/>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row>
    <row r="49" spans="1:57" x14ac:dyDescent="0.2">
      <c r="A49" s="79"/>
      <c r="B49" s="143"/>
      <c r="C49" s="79"/>
      <c r="D49" s="79"/>
      <c r="E49" s="143"/>
      <c r="F49" s="79"/>
      <c r="G49" s="79"/>
      <c r="H49" s="79"/>
      <c r="I49" s="79"/>
      <c r="J49" s="79"/>
      <c r="K49" s="79"/>
      <c r="L49" s="79"/>
      <c r="M49" s="79"/>
      <c r="N49" s="79"/>
      <c r="O49" s="79"/>
      <c r="P49" s="79"/>
      <c r="Q49" s="79"/>
      <c r="R49" s="79"/>
      <c r="S49" s="79"/>
      <c r="T49" s="79"/>
      <c r="U49" s="143"/>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row>
    <row r="50" spans="1:57" x14ac:dyDescent="0.2">
      <c r="A50" s="79"/>
      <c r="B50" s="143"/>
      <c r="C50" s="79"/>
      <c r="D50" s="79"/>
      <c r="E50" s="143"/>
      <c r="F50" s="79"/>
      <c r="G50" s="79"/>
      <c r="H50" s="79"/>
      <c r="I50" s="79"/>
      <c r="J50" s="79"/>
      <c r="K50" s="79"/>
      <c r="L50" s="79"/>
      <c r="M50" s="79"/>
      <c r="N50" s="79"/>
      <c r="O50" s="79"/>
      <c r="P50" s="79"/>
      <c r="Q50" s="79"/>
      <c r="R50" s="79"/>
      <c r="S50" s="79"/>
      <c r="T50" s="79"/>
      <c r="U50" s="143"/>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row>
    <row r="51" spans="1:57" x14ac:dyDescent="0.2">
      <c r="A51" s="79"/>
      <c r="B51" s="143"/>
      <c r="C51" s="79"/>
      <c r="D51" s="79"/>
      <c r="E51" s="143"/>
      <c r="F51" s="79"/>
      <c r="G51" s="79"/>
      <c r="H51" s="79"/>
      <c r="I51" s="79"/>
      <c r="J51" s="79"/>
      <c r="K51" s="79"/>
      <c r="L51" s="79"/>
      <c r="M51" s="79"/>
      <c r="N51" s="79"/>
      <c r="O51" s="79"/>
      <c r="P51" s="79"/>
      <c r="Q51" s="79"/>
      <c r="R51" s="79"/>
      <c r="S51" s="79"/>
      <c r="T51" s="79"/>
      <c r="U51" s="143"/>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row>
    <row r="52" spans="1:57" x14ac:dyDescent="0.2">
      <c r="A52" s="79"/>
      <c r="B52" s="143"/>
      <c r="C52" s="79"/>
      <c r="D52" s="79"/>
      <c r="E52" s="143"/>
      <c r="F52" s="79"/>
      <c r="G52" s="79"/>
      <c r="H52" s="79"/>
      <c r="I52" s="79"/>
      <c r="J52" s="79"/>
      <c r="K52" s="79"/>
      <c r="L52" s="79"/>
      <c r="M52" s="79"/>
      <c r="N52" s="79"/>
      <c r="O52" s="79"/>
      <c r="P52" s="79"/>
      <c r="Q52" s="79"/>
      <c r="R52" s="79"/>
      <c r="S52" s="79"/>
      <c r="T52" s="79"/>
      <c r="U52" s="143"/>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row>
    <row r="53" spans="1:57" x14ac:dyDescent="0.2">
      <c r="A53" s="79"/>
      <c r="B53" s="143"/>
      <c r="C53" s="79"/>
      <c r="D53" s="79"/>
      <c r="E53" s="143"/>
      <c r="F53" s="79"/>
      <c r="G53" s="79"/>
      <c r="H53" s="79"/>
      <c r="I53" s="79"/>
      <c r="J53" s="79"/>
      <c r="K53" s="79"/>
      <c r="L53" s="79"/>
      <c r="M53" s="79"/>
      <c r="N53" s="79"/>
      <c r="O53" s="79"/>
      <c r="P53" s="79"/>
      <c r="Q53" s="79"/>
      <c r="R53" s="79"/>
      <c r="S53" s="79"/>
      <c r="T53" s="79"/>
      <c r="U53" s="143"/>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row>
    <row r="54" spans="1:57" x14ac:dyDescent="0.2">
      <c r="A54" s="79"/>
      <c r="B54" s="143"/>
      <c r="C54" s="79"/>
      <c r="D54" s="79"/>
      <c r="E54" s="143"/>
      <c r="F54" s="79"/>
      <c r="G54" s="79"/>
      <c r="H54" s="79"/>
      <c r="I54" s="79"/>
      <c r="J54" s="79"/>
      <c r="K54" s="79"/>
      <c r="L54" s="79"/>
      <c r="M54" s="79"/>
      <c r="N54" s="79"/>
      <c r="O54" s="79"/>
      <c r="P54" s="79"/>
      <c r="Q54" s="79"/>
      <c r="R54" s="79"/>
      <c r="S54" s="79"/>
      <c r="T54" s="79"/>
      <c r="U54" s="143"/>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row>
    <row r="55" spans="1:57" x14ac:dyDescent="0.2">
      <c r="A55" s="79"/>
      <c r="B55" s="143"/>
      <c r="C55" s="79"/>
      <c r="D55" s="79"/>
      <c r="E55" s="143"/>
      <c r="F55" s="79"/>
      <c r="G55" s="79"/>
      <c r="H55" s="79"/>
      <c r="I55" s="79"/>
      <c r="J55" s="79"/>
      <c r="K55" s="79"/>
      <c r="L55" s="79"/>
      <c r="M55" s="79"/>
      <c r="N55" s="79"/>
      <c r="O55" s="79"/>
      <c r="P55" s="79"/>
      <c r="Q55" s="79"/>
      <c r="R55" s="79"/>
      <c r="S55" s="79"/>
      <c r="T55" s="79"/>
      <c r="U55" s="143"/>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row>
    <row r="56" spans="1:57" x14ac:dyDescent="0.2">
      <c r="A56" s="79"/>
      <c r="B56" s="143"/>
      <c r="C56" s="79"/>
      <c r="D56" s="79"/>
      <c r="E56" s="143"/>
      <c r="F56" s="79"/>
      <c r="G56" s="79"/>
      <c r="H56" s="79"/>
      <c r="I56" s="79"/>
      <c r="J56" s="79"/>
      <c r="K56" s="79"/>
      <c r="L56" s="79"/>
      <c r="M56" s="79"/>
      <c r="N56" s="79"/>
      <c r="O56" s="79"/>
      <c r="P56" s="79"/>
      <c r="Q56" s="79"/>
      <c r="R56" s="79"/>
      <c r="S56" s="79"/>
      <c r="T56" s="79"/>
      <c r="U56" s="143"/>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row>
    <row r="57" spans="1:57" x14ac:dyDescent="0.2">
      <c r="A57" s="79"/>
      <c r="B57" s="143"/>
      <c r="C57" s="79"/>
      <c r="D57" s="79"/>
      <c r="E57" s="143"/>
      <c r="F57" s="79"/>
      <c r="G57" s="79"/>
      <c r="H57" s="79"/>
      <c r="I57" s="79"/>
      <c r="J57" s="79"/>
      <c r="K57" s="79"/>
      <c r="L57" s="79"/>
      <c r="M57" s="79"/>
      <c r="N57" s="79"/>
      <c r="O57" s="79"/>
      <c r="P57" s="79"/>
      <c r="Q57" s="79"/>
      <c r="R57" s="79"/>
      <c r="S57" s="79"/>
      <c r="T57" s="79"/>
      <c r="U57" s="143"/>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row>
    <row r="58" spans="1:57" x14ac:dyDescent="0.2">
      <c r="A58" s="79"/>
      <c r="B58" s="143"/>
      <c r="C58" s="79"/>
      <c r="D58" s="79"/>
      <c r="E58" s="143"/>
      <c r="F58" s="79"/>
      <c r="G58" s="79"/>
      <c r="H58" s="79"/>
      <c r="I58" s="79"/>
      <c r="J58" s="79"/>
      <c r="K58" s="79"/>
      <c r="L58" s="79"/>
      <c r="M58" s="79"/>
      <c r="N58" s="79"/>
      <c r="O58" s="79"/>
      <c r="P58" s="79"/>
      <c r="Q58" s="79"/>
      <c r="R58" s="79"/>
      <c r="S58" s="79"/>
      <c r="T58" s="79"/>
      <c r="U58" s="143"/>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row>
    <row r="59" spans="1:57" x14ac:dyDescent="0.2">
      <c r="A59" s="79"/>
      <c r="B59" s="143"/>
      <c r="C59" s="79"/>
      <c r="D59" s="79"/>
      <c r="E59" s="143"/>
      <c r="F59" s="79"/>
      <c r="G59" s="79"/>
      <c r="H59" s="79"/>
      <c r="I59" s="79"/>
      <c r="J59" s="79"/>
      <c r="K59" s="79"/>
      <c r="L59" s="79"/>
      <c r="M59" s="79"/>
      <c r="N59" s="79"/>
      <c r="O59" s="79"/>
      <c r="P59" s="79"/>
      <c r="Q59" s="79"/>
      <c r="R59" s="79"/>
      <c r="S59" s="79"/>
      <c r="T59" s="79"/>
      <c r="U59" s="143"/>
      <c r="V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row>
    <row r="60" spans="1:57" x14ac:dyDescent="0.2">
      <c r="A60" s="79"/>
      <c r="B60" s="143"/>
      <c r="C60" s="79"/>
      <c r="D60" s="79"/>
      <c r="E60" s="143"/>
      <c r="F60" s="79"/>
      <c r="G60" s="79"/>
      <c r="H60" s="79"/>
      <c r="I60" s="79"/>
      <c r="J60" s="79"/>
      <c r="K60" s="79"/>
      <c r="L60" s="79"/>
      <c r="M60" s="79"/>
      <c r="N60" s="79"/>
      <c r="O60" s="79"/>
      <c r="P60" s="79"/>
      <c r="Q60" s="79"/>
      <c r="R60" s="79"/>
      <c r="S60" s="79"/>
      <c r="T60" s="79"/>
      <c r="U60" s="143"/>
      <c r="V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row>
    <row r="61" spans="1:57" x14ac:dyDescent="0.2">
      <c r="A61" s="79"/>
      <c r="B61" s="143"/>
      <c r="C61" s="79"/>
      <c r="D61" s="79"/>
      <c r="E61" s="143"/>
      <c r="F61" s="79"/>
      <c r="G61" s="79"/>
      <c r="H61" s="79"/>
      <c r="I61" s="79"/>
      <c r="J61" s="79"/>
      <c r="K61" s="79"/>
      <c r="L61" s="79"/>
      <c r="M61" s="79"/>
      <c r="N61" s="79"/>
      <c r="O61" s="79"/>
      <c r="P61" s="79"/>
      <c r="Q61" s="79"/>
      <c r="R61" s="79"/>
      <c r="S61" s="79"/>
      <c r="T61" s="79"/>
      <c r="U61" s="143"/>
      <c r="V61" s="79"/>
      <c r="AA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row>
    <row r="62" spans="1:57" x14ac:dyDescent="0.2">
      <c r="A62" s="79"/>
      <c r="B62" s="143"/>
      <c r="C62" s="79"/>
      <c r="D62" s="79"/>
      <c r="E62" s="143"/>
      <c r="F62" s="79"/>
      <c r="G62" s="79"/>
      <c r="H62" s="79"/>
      <c r="I62" s="79"/>
      <c r="J62" s="79"/>
      <c r="K62" s="79"/>
      <c r="L62" s="79"/>
      <c r="M62" s="79"/>
      <c r="N62" s="79"/>
      <c r="O62" s="79"/>
      <c r="P62" s="79"/>
      <c r="Q62" s="79"/>
      <c r="R62" s="79"/>
      <c r="S62" s="79"/>
      <c r="T62" s="79"/>
      <c r="U62" s="143"/>
      <c r="V62" s="79"/>
      <c r="AA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row>
  </sheetData>
  <phoneticPr fontId="3" type="noConversion"/>
  <pageMargins left="0.25" right="0.25" top="1" bottom="1" header="0.3" footer="0.3"/>
  <pageSetup paperSize="9" scale="9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I106"/>
  <sheetViews>
    <sheetView topLeftCell="X22" zoomScale="70" zoomScaleNormal="70" zoomScalePageLayoutView="60" workbookViewId="0">
      <selection activeCell="AK34" sqref="AK34"/>
    </sheetView>
  </sheetViews>
  <sheetFormatPr baseColWidth="10" defaultColWidth="11.1640625" defaultRowHeight="16" x14ac:dyDescent="0.2"/>
  <cols>
    <col min="1" max="1" width="9.33203125" style="9" customWidth="1"/>
    <col min="2" max="2" width="10.33203125" hidden="1" customWidth="1"/>
    <col min="3" max="3" width="22.83203125" customWidth="1"/>
    <col min="4" max="4" width="12.6640625" style="179" customWidth="1"/>
    <col min="5" max="5" width="14.83203125" style="12" customWidth="1"/>
    <col min="8" max="8" width="12" customWidth="1"/>
    <col min="9" max="9" width="26.83203125" style="189" customWidth="1"/>
    <col min="10" max="10" width="19.5" style="189" customWidth="1"/>
    <col min="11" max="11" width="7" customWidth="1"/>
    <col min="14" max="14" width="24.6640625" customWidth="1"/>
    <col min="15" max="15" width="15.6640625" customWidth="1"/>
    <col min="16" max="16" width="8.33203125" customWidth="1"/>
    <col min="17" max="17" width="11.6640625" customWidth="1"/>
    <col min="18" max="18" width="15.5" customWidth="1"/>
    <col min="19" max="19" width="27.33203125" customWidth="1"/>
    <col min="20" max="20" width="21.1640625" customWidth="1"/>
    <col min="21" max="21" width="8.83203125" customWidth="1"/>
    <col min="22" max="22" width="5.1640625" customWidth="1"/>
    <col min="23" max="23" width="15.6640625" customWidth="1"/>
    <col min="24" max="24" width="27.5" customWidth="1"/>
    <col min="25" max="25" width="16.83203125" customWidth="1"/>
    <col min="26" max="26" width="8.83203125" customWidth="1"/>
    <col min="29" max="29" width="26.1640625" customWidth="1"/>
    <col min="30" max="30" width="15.6640625" customWidth="1"/>
    <col min="31" max="31" width="8.6640625" customWidth="1"/>
    <col min="34" max="34" width="28" customWidth="1"/>
    <col min="35" max="35" width="14.83203125" style="12" customWidth="1"/>
    <col min="36" max="36" width="7.1640625" customWidth="1"/>
    <col min="37" max="38" width="11.1640625" customWidth="1"/>
    <col min="41" max="41" width="19.1640625" customWidth="1"/>
    <col min="44" max="44" width="4.83203125" customWidth="1"/>
    <col min="46" max="46" width="18.6640625" customWidth="1"/>
  </cols>
  <sheetData>
    <row r="1" spans="1:61" ht="21" x14ac:dyDescent="0.25">
      <c r="A1" s="11" t="s">
        <v>160</v>
      </c>
      <c r="B1" s="79"/>
      <c r="C1" s="79"/>
      <c r="D1" s="158"/>
      <c r="E1" s="143"/>
      <c r="F1" s="79"/>
      <c r="G1" s="79"/>
      <c r="H1" s="79"/>
      <c r="I1" s="190"/>
      <c r="J1" s="190"/>
      <c r="K1" s="79"/>
      <c r="L1" s="79"/>
      <c r="M1" s="79"/>
      <c r="N1" s="79"/>
      <c r="O1" s="79"/>
      <c r="P1" s="79"/>
      <c r="Q1" s="79"/>
      <c r="R1" s="79"/>
      <c r="S1" s="79"/>
      <c r="T1" s="79"/>
      <c r="U1" s="79"/>
      <c r="V1" s="79"/>
      <c r="W1" s="79"/>
      <c r="X1" s="79"/>
      <c r="Y1" s="79"/>
      <c r="Z1" s="79"/>
      <c r="AA1" s="79"/>
      <c r="AB1" s="79"/>
      <c r="AC1" s="79"/>
      <c r="AD1" s="79"/>
      <c r="AE1" s="79"/>
      <c r="AF1" s="79"/>
      <c r="AG1" s="79"/>
      <c r="AH1" s="79"/>
      <c r="AI1" s="143"/>
      <c r="AJ1" s="79"/>
      <c r="AK1" s="79"/>
      <c r="AL1" s="79"/>
      <c r="AM1" s="79"/>
      <c r="AN1" s="79"/>
      <c r="AO1" s="79"/>
      <c r="AP1" s="79"/>
      <c r="AQ1" s="79"/>
      <c r="AR1" s="79"/>
      <c r="AS1" s="79"/>
      <c r="AT1" s="79"/>
      <c r="AU1" s="79"/>
      <c r="AV1" s="79"/>
      <c r="AW1" s="79"/>
      <c r="AX1" s="79"/>
      <c r="AY1" s="79"/>
      <c r="AZ1" s="79"/>
      <c r="BA1" s="79"/>
    </row>
    <row r="2" spans="1:61" x14ac:dyDescent="0.2">
      <c r="A2" s="206" t="s">
        <v>333</v>
      </c>
      <c r="B2" s="209"/>
      <c r="C2" s="209"/>
      <c r="D2" s="210"/>
      <c r="E2" s="193"/>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93"/>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row>
    <row r="3" spans="1:61" ht="19" x14ac:dyDescent="0.25">
      <c r="A3" s="139" t="s">
        <v>83</v>
      </c>
      <c r="B3" s="144"/>
      <c r="C3" s="144"/>
      <c r="D3" s="111"/>
      <c r="E3" s="145"/>
      <c r="F3" s="144"/>
      <c r="G3" s="144"/>
      <c r="H3" s="139" t="s">
        <v>83</v>
      </c>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c r="AJ3" s="144"/>
      <c r="AK3" s="144"/>
      <c r="AL3" s="144"/>
      <c r="AM3" s="144"/>
      <c r="AN3" s="144"/>
      <c r="AO3" s="144"/>
      <c r="AP3" s="144"/>
      <c r="AQ3" s="144"/>
      <c r="AR3" s="144"/>
      <c r="AS3" s="144"/>
      <c r="AT3" s="144"/>
      <c r="AU3" s="144"/>
      <c r="AV3" s="100"/>
      <c r="AW3" s="100"/>
      <c r="AX3" s="100"/>
      <c r="AY3" s="100"/>
      <c r="AZ3" s="100"/>
      <c r="BA3" s="100"/>
      <c r="BB3" s="100"/>
      <c r="BC3" s="100"/>
      <c r="BD3" s="100"/>
      <c r="BE3" s="100"/>
      <c r="BF3" s="100"/>
      <c r="BG3" s="100"/>
      <c r="BH3" s="100"/>
      <c r="BI3" s="100"/>
    </row>
    <row r="4" spans="1:61" ht="19" x14ac:dyDescent="0.25">
      <c r="B4" s="144"/>
      <c r="C4" s="144"/>
      <c r="D4" s="111"/>
      <c r="E4" s="145"/>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5"/>
      <c r="AJ4" s="144"/>
      <c r="AK4" s="144"/>
      <c r="AL4" s="144"/>
      <c r="AM4" s="144"/>
      <c r="AN4" s="144"/>
      <c r="AO4" s="144"/>
      <c r="AP4" s="144"/>
      <c r="AQ4" s="144"/>
      <c r="AR4" s="144"/>
      <c r="AS4" s="144"/>
      <c r="AT4" s="144"/>
      <c r="AU4" s="144"/>
      <c r="AV4" s="100"/>
      <c r="AW4" s="100"/>
      <c r="AX4" s="100"/>
      <c r="AY4" s="100"/>
      <c r="AZ4" s="100"/>
      <c r="BA4" s="100"/>
      <c r="BB4" s="100"/>
      <c r="BC4" s="100"/>
      <c r="BD4" s="100"/>
      <c r="BE4" s="100"/>
      <c r="BF4" s="100"/>
      <c r="BG4" s="100"/>
      <c r="BH4" s="100"/>
      <c r="BI4" s="100"/>
    </row>
    <row r="5" spans="1:61" ht="19" x14ac:dyDescent="0.25">
      <c r="A5" s="139" t="s">
        <v>27</v>
      </c>
      <c r="B5" s="139"/>
      <c r="C5" s="144"/>
      <c r="D5" s="111"/>
      <c r="E5" s="145"/>
      <c r="F5" s="144"/>
      <c r="G5" s="144"/>
      <c r="H5" s="139" t="s">
        <v>21</v>
      </c>
      <c r="I5" s="144"/>
      <c r="J5" s="144"/>
      <c r="K5" s="144"/>
      <c r="L5" s="144"/>
      <c r="M5" s="144"/>
      <c r="N5" s="144"/>
      <c r="O5" s="144"/>
      <c r="P5" s="144"/>
      <c r="Q5" s="144"/>
      <c r="R5" s="144"/>
      <c r="S5" s="145"/>
      <c r="T5" s="145"/>
      <c r="U5" s="144"/>
      <c r="V5" s="144"/>
      <c r="W5" s="144"/>
      <c r="X5" s="144"/>
      <c r="Y5" s="144"/>
      <c r="Z5" s="144"/>
      <c r="AA5" s="144"/>
      <c r="AB5" s="144"/>
      <c r="AC5" s="144"/>
      <c r="AD5" s="144"/>
      <c r="AE5" s="144"/>
      <c r="AF5" s="144"/>
      <c r="AG5" s="144"/>
      <c r="AH5" s="144"/>
      <c r="AI5" s="145"/>
      <c r="AJ5" s="144"/>
      <c r="AK5" s="144"/>
      <c r="AL5" s="144"/>
      <c r="AM5" s="144"/>
      <c r="AN5" s="144"/>
      <c r="AO5" s="144"/>
      <c r="AP5" s="144"/>
      <c r="AQ5" s="144"/>
      <c r="AR5" s="144"/>
      <c r="AS5" s="144"/>
      <c r="AT5" s="144"/>
      <c r="AU5" s="144"/>
      <c r="AV5" s="100"/>
      <c r="AW5" s="100"/>
      <c r="AX5" s="100"/>
      <c r="AY5" s="100"/>
      <c r="AZ5" s="100"/>
      <c r="BA5" s="100"/>
      <c r="BB5" s="100"/>
      <c r="BC5" s="100"/>
      <c r="BD5" s="100"/>
      <c r="BE5" s="100"/>
      <c r="BF5" s="100"/>
      <c r="BG5" s="100"/>
      <c r="BH5" s="100"/>
      <c r="BI5" s="100"/>
    </row>
    <row r="6" spans="1:61" ht="19" x14ac:dyDescent="0.25">
      <c r="A6" s="17" t="s">
        <v>28</v>
      </c>
      <c r="C6" s="17"/>
      <c r="D6" s="27"/>
      <c r="E6" s="27"/>
      <c r="F6" s="17">
        <v>1</v>
      </c>
      <c r="G6" s="16"/>
      <c r="H6" s="16"/>
      <c r="I6" s="16"/>
      <c r="J6" s="16"/>
      <c r="K6" s="16"/>
      <c r="L6" s="16"/>
      <c r="M6" s="144"/>
      <c r="N6" s="144"/>
      <c r="O6" s="144"/>
      <c r="P6" s="144"/>
      <c r="Q6" s="144"/>
      <c r="R6" s="144"/>
      <c r="S6" s="145"/>
      <c r="T6" s="145"/>
      <c r="U6" s="144"/>
      <c r="V6" s="144"/>
      <c r="W6" s="144"/>
      <c r="X6" s="144"/>
      <c r="Y6" s="144"/>
      <c r="Z6" s="144"/>
      <c r="AA6" s="144"/>
      <c r="AB6" s="144"/>
      <c r="AC6" s="144"/>
      <c r="AD6" s="144"/>
      <c r="AE6" s="144"/>
      <c r="AF6" s="144"/>
      <c r="AG6" s="144"/>
      <c r="AH6" s="144"/>
      <c r="AI6" s="145"/>
      <c r="AJ6" s="144"/>
      <c r="AK6" s="144"/>
      <c r="AL6" s="144"/>
      <c r="AM6" s="144"/>
      <c r="AN6" s="144"/>
      <c r="AO6" s="144"/>
      <c r="AP6" s="144"/>
      <c r="AQ6" s="144"/>
      <c r="AR6" s="144"/>
      <c r="AS6" s="144"/>
      <c r="AT6" s="144"/>
      <c r="AU6" s="144"/>
      <c r="AV6" s="100"/>
      <c r="AW6" s="100"/>
      <c r="AX6" s="100"/>
      <c r="AY6" s="100"/>
      <c r="AZ6" s="100"/>
      <c r="BA6" s="100"/>
      <c r="BB6" s="100"/>
      <c r="BC6" s="100"/>
      <c r="BD6" s="100"/>
      <c r="BE6" s="100"/>
      <c r="BF6" s="100"/>
      <c r="BG6" s="100"/>
      <c r="BH6" s="100"/>
      <c r="BI6" s="100"/>
    </row>
    <row r="7" spans="1:61" ht="19" x14ac:dyDescent="0.25">
      <c r="A7" s="18" t="s">
        <v>51</v>
      </c>
      <c r="B7" s="88">
        <v>1</v>
      </c>
      <c r="C7" s="101" t="s">
        <v>162</v>
      </c>
      <c r="D7" s="176" t="s">
        <v>144</v>
      </c>
      <c r="E7" s="88">
        <v>9.84</v>
      </c>
      <c r="F7" s="21">
        <v>2</v>
      </c>
      <c r="G7" s="16"/>
      <c r="H7" s="16"/>
      <c r="I7" s="16"/>
      <c r="J7" s="16"/>
      <c r="K7" s="16"/>
      <c r="L7" s="16"/>
      <c r="M7" s="144"/>
      <c r="N7" s="144"/>
      <c r="O7" s="144"/>
      <c r="P7" s="144"/>
      <c r="Q7" s="144"/>
      <c r="R7" s="144"/>
      <c r="S7" s="145"/>
      <c r="T7" s="145"/>
      <c r="U7" s="144"/>
      <c r="V7" s="144"/>
      <c r="W7" s="144"/>
      <c r="X7" s="144"/>
      <c r="Y7" s="144"/>
      <c r="Z7" s="144"/>
      <c r="AA7" s="144"/>
      <c r="AB7" s="144"/>
      <c r="AC7" s="144"/>
      <c r="AD7" s="144"/>
      <c r="AE7" s="144"/>
      <c r="AF7" s="144"/>
      <c r="AG7" s="144"/>
      <c r="AH7" s="144"/>
      <c r="AI7" s="145"/>
      <c r="AJ7" s="144"/>
      <c r="AK7" s="144"/>
      <c r="AL7" s="144"/>
      <c r="AM7" s="144"/>
      <c r="AN7" s="144"/>
      <c r="AO7" s="144"/>
      <c r="AP7" s="144"/>
      <c r="AQ7" s="144"/>
      <c r="AR7" s="144"/>
      <c r="AS7" s="144"/>
      <c r="AT7" s="144"/>
      <c r="AU7" s="144"/>
      <c r="AV7" s="100"/>
      <c r="AW7" s="100"/>
      <c r="AX7" s="100"/>
      <c r="AY7" s="100"/>
      <c r="AZ7" s="100"/>
      <c r="BA7" s="100"/>
      <c r="BB7" s="100"/>
      <c r="BC7" s="100"/>
      <c r="BD7" s="100"/>
      <c r="BE7" s="100"/>
      <c r="BF7" s="100"/>
      <c r="BG7" s="100"/>
      <c r="BH7" s="100"/>
      <c r="BI7" s="100"/>
    </row>
    <row r="8" spans="1:61" ht="19" x14ac:dyDescent="0.25">
      <c r="A8" s="23" t="s">
        <v>52</v>
      </c>
      <c r="B8" s="89">
        <v>24</v>
      </c>
      <c r="C8" s="102" t="s">
        <v>184</v>
      </c>
      <c r="D8" s="176" t="s">
        <v>147</v>
      </c>
      <c r="E8" s="89">
        <v>7.37</v>
      </c>
      <c r="F8" s="25">
        <v>3</v>
      </c>
      <c r="G8" s="16"/>
      <c r="H8" s="16"/>
      <c r="I8" s="16"/>
      <c r="J8" s="16"/>
      <c r="K8" s="16"/>
      <c r="L8" s="16"/>
      <c r="M8" s="144"/>
      <c r="N8" s="144"/>
      <c r="O8" s="144"/>
      <c r="P8" s="144"/>
      <c r="Q8" s="144"/>
      <c r="R8" s="144"/>
      <c r="S8" s="145"/>
      <c r="T8" s="145"/>
      <c r="U8" s="144"/>
      <c r="V8" s="144"/>
      <c r="W8" s="144"/>
      <c r="X8" s="144"/>
      <c r="Y8" s="144"/>
      <c r="Z8" s="144"/>
      <c r="AA8" s="144"/>
      <c r="AB8" s="144"/>
      <c r="AC8" s="144"/>
      <c r="AD8" s="144"/>
      <c r="AE8" s="144"/>
      <c r="AF8" s="144"/>
      <c r="AG8" s="144"/>
      <c r="AH8" s="144"/>
      <c r="AI8" s="145"/>
      <c r="AJ8" s="144"/>
      <c r="AK8" s="144"/>
      <c r="AL8" s="144"/>
      <c r="AM8" s="144"/>
      <c r="AN8" s="144"/>
      <c r="AO8" s="144"/>
      <c r="AP8" s="144"/>
      <c r="AQ8" s="144"/>
      <c r="AR8" s="144"/>
      <c r="AS8" s="144"/>
      <c r="AT8" s="144"/>
      <c r="AU8" s="144"/>
      <c r="AV8" s="100"/>
      <c r="AW8" s="100"/>
      <c r="AX8" s="100"/>
      <c r="AY8" s="100"/>
      <c r="AZ8" s="100"/>
      <c r="BA8" s="100"/>
      <c r="BB8" s="100"/>
      <c r="BC8" s="100"/>
      <c r="BD8" s="100"/>
      <c r="BE8" s="100"/>
      <c r="BF8" s="100"/>
      <c r="BG8" s="100"/>
      <c r="BH8" s="100"/>
      <c r="BI8" s="100"/>
    </row>
    <row r="9" spans="1:61" ht="19" x14ac:dyDescent="0.25">
      <c r="A9" s="188" t="s">
        <v>307</v>
      </c>
      <c r="B9" s="88">
        <v>25</v>
      </c>
      <c r="C9" s="102" t="s">
        <v>185</v>
      </c>
      <c r="D9" s="176" t="s">
        <v>147</v>
      </c>
      <c r="E9" s="88">
        <v>10.67</v>
      </c>
      <c r="F9" s="21">
        <v>1</v>
      </c>
      <c r="G9" s="16"/>
      <c r="H9" s="17" t="s">
        <v>54</v>
      </c>
      <c r="I9" s="40" t="s">
        <v>30</v>
      </c>
      <c r="J9" s="40"/>
      <c r="K9" s="17">
        <v>13</v>
      </c>
      <c r="L9" s="16"/>
      <c r="M9" s="144"/>
      <c r="N9" s="144"/>
      <c r="O9" s="144"/>
      <c r="P9" s="144"/>
      <c r="Q9" s="144"/>
      <c r="R9" s="139" t="s">
        <v>83</v>
      </c>
      <c r="S9" s="145"/>
      <c r="T9" s="145"/>
      <c r="U9" s="144"/>
      <c r="V9" s="144"/>
      <c r="W9" s="144"/>
      <c r="X9" s="144"/>
      <c r="Y9" s="144"/>
      <c r="Z9" s="144"/>
      <c r="AA9" s="144"/>
      <c r="AB9" s="144"/>
      <c r="AC9" s="144"/>
      <c r="AD9" s="144"/>
      <c r="AE9" s="144"/>
      <c r="AF9" s="144"/>
      <c r="AG9" s="144"/>
      <c r="AH9" s="144"/>
      <c r="AI9" s="145"/>
      <c r="AJ9" s="144"/>
      <c r="AK9" s="144"/>
      <c r="AL9" s="144"/>
      <c r="AM9" s="144"/>
      <c r="AN9" s="144"/>
      <c r="AO9" s="144"/>
      <c r="AP9" s="144"/>
      <c r="AQ9" s="144"/>
      <c r="AR9" s="144"/>
      <c r="AS9" s="144"/>
      <c r="AT9" s="144"/>
      <c r="AU9" s="144"/>
      <c r="AV9" s="100"/>
      <c r="AW9" s="100"/>
      <c r="AX9" s="100"/>
      <c r="AY9" s="100"/>
      <c r="AZ9" s="100"/>
      <c r="BA9" s="100"/>
      <c r="BB9" s="100"/>
      <c r="BC9" s="100"/>
      <c r="BD9" s="100"/>
      <c r="BE9" s="100"/>
      <c r="BF9" s="100"/>
      <c r="BG9" s="100"/>
      <c r="BH9" s="100"/>
      <c r="BI9" s="100"/>
    </row>
    <row r="10" spans="1:61" ht="19" x14ac:dyDescent="0.25">
      <c r="A10" s="28" t="s">
        <v>55</v>
      </c>
      <c r="B10" s="90">
        <v>48</v>
      </c>
      <c r="C10" s="102" t="s">
        <v>208</v>
      </c>
      <c r="D10" s="176" t="s">
        <v>146</v>
      </c>
      <c r="E10" s="90">
        <v>3.6</v>
      </c>
      <c r="F10" s="30">
        <v>4</v>
      </c>
      <c r="G10" s="16"/>
      <c r="H10" s="18" t="s">
        <v>51</v>
      </c>
      <c r="I10" s="88" t="s">
        <v>184</v>
      </c>
      <c r="J10" s="75">
        <v>15</v>
      </c>
      <c r="K10" s="39">
        <v>1</v>
      </c>
      <c r="L10" s="16"/>
      <c r="M10" s="139" t="s">
        <v>83</v>
      </c>
      <c r="N10" s="144"/>
      <c r="O10" s="144"/>
      <c r="P10" s="144"/>
      <c r="Q10" s="144"/>
      <c r="R10" s="144"/>
      <c r="S10" s="145"/>
      <c r="T10" s="145"/>
      <c r="U10" s="144"/>
      <c r="V10" s="144"/>
      <c r="W10" s="144"/>
      <c r="X10" s="144"/>
      <c r="Y10" s="144"/>
      <c r="Z10" s="144"/>
      <c r="AA10" s="144"/>
      <c r="AB10" s="144"/>
      <c r="AC10" s="144"/>
      <c r="AD10" s="144"/>
      <c r="AE10" s="144"/>
      <c r="AF10" s="144"/>
      <c r="AG10" s="144"/>
      <c r="AH10" s="144"/>
      <c r="AI10" s="145"/>
      <c r="AJ10" s="144"/>
      <c r="AK10" s="144"/>
      <c r="AL10" s="144"/>
      <c r="AM10" s="144"/>
      <c r="AN10" s="144"/>
      <c r="AO10" s="144"/>
      <c r="AP10" s="144"/>
      <c r="AQ10" s="144"/>
      <c r="AR10" s="144"/>
      <c r="AS10" s="144"/>
      <c r="AT10" s="144"/>
      <c r="AU10" s="144"/>
      <c r="AV10" s="100"/>
      <c r="AW10" s="100"/>
      <c r="AX10" s="100"/>
      <c r="AY10" s="100"/>
      <c r="AZ10" s="100"/>
      <c r="BA10" s="100"/>
      <c r="BB10" s="100"/>
      <c r="BC10" s="100"/>
      <c r="BD10" s="100"/>
      <c r="BE10" s="100"/>
      <c r="BF10" s="100"/>
      <c r="BG10" s="100"/>
      <c r="BH10" s="100"/>
      <c r="BI10" s="100"/>
    </row>
    <row r="11" spans="1:61" ht="19" x14ac:dyDescent="0.25">
      <c r="A11" s="78"/>
      <c r="B11" s="16"/>
      <c r="C11" s="16"/>
      <c r="D11" s="27"/>
      <c r="E11" s="40"/>
      <c r="F11" s="16"/>
      <c r="G11" s="16"/>
      <c r="H11" s="23" t="s">
        <v>52</v>
      </c>
      <c r="I11" s="90" t="s">
        <v>208</v>
      </c>
      <c r="J11" s="76">
        <v>8.8000000000000007</v>
      </c>
      <c r="K11" s="21">
        <v>2</v>
      </c>
      <c r="L11" s="16"/>
      <c r="M11" s="144"/>
      <c r="N11" s="144"/>
      <c r="O11" s="144"/>
      <c r="P11" s="144"/>
      <c r="Q11" s="144"/>
      <c r="R11" s="139" t="s">
        <v>34</v>
      </c>
      <c r="S11" s="139"/>
      <c r="T11" s="139"/>
      <c r="U11" s="144"/>
      <c r="V11" s="144"/>
      <c r="W11" s="144"/>
      <c r="X11" s="144"/>
      <c r="Y11" s="144"/>
      <c r="Z11" s="144"/>
      <c r="AA11" s="144"/>
      <c r="AB11" s="144"/>
      <c r="AC11" s="144"/>
      <c r="AD11" s="144"/>
      <c r="AE11" s="144"/>
      <c r="AF11" s="144"/>
      <c r="AG11" s="144"/>
      <c r="AH11" s="144"/>
      <c r="AI11" s="145"/>
      <c r="AJ11" s="144"/>
      <c r="AK11" s="144"/>
      <c r="AL11" s="144"/>
      <c r="AM11" s="144"/>
      <c r="AN11" s="144"/>
      <c r="AO11" s="144"/>
      <c r="AP11" s="144"/>
      <c r="AQ11" s="144"/>
      <c r="AR11" s="144"/>
      <c r="AS11" s="144"/>
      <c r="AT11" s="144"/>
      <c r="AU11" s="144"/>
      <c r="AV11" s="100"/>
      <c r="AW11" s="100"/>
      <c r="AX11" s="100"/>
      <c r="AY11" s="100"/>
      <c r="AZ11" s="100"/>
      <c r="BA11" s="100"/>
      <c r="BB11" s="100"/>
      <c r="BC11" s="100"/>
      <c r="BD11" s="100"/>
      <c r="BE11" s="100"/>
      <c r="BF11" s="100"/>
      <c r="BG11" s="100"/>
      <c r="BH11" s="100"/>
      <c r="BI11" s="100"/>
    </row>
    <row r="12" spans="1:61" ht="19" x14ac:dyDescent="0.25">
      <c r="A12" s="78" t="s">
        <v>31</v>
      </c>
      <c r="C12" s="17"/>
      <c r="D12" s="27"/>
      <c r="E12" s="27"/>
      <c r="F12" s="17">
        <v>2</v>
      </c>
      <c r="G12" s="16"/>
      <c r="H12" s="188" t="s">
        <v>307</v>
      </c>
      <c r="I12" s="90" t="s">
        <v>196</v>
      </c>
      <c r="J12" s="90">
        <v>6.33</v>
      </c>
      <c r="K12" s="30">
        <v>3</v>
      </c>
      <c r="L12" s="16"/>
      <c r="M12" s="144"/>
      <c r="N12" s="144"/>
      <c r="O12" s="144"/>
      <c r="P12" s="144"/>
      <c r="Q12" s="144"/>
      <c r="R12" s="144"/>
      <c r="S12" s="145"/>
      <c r="T12" s="145"/>
      <c r="U12" s="144"/>
      <c r="V12" s="144"/>
      <c r="W12" s="144"/>
      <c r="X12" s="144"/>
      <c r="Y12" s="144"/>
      <c r="Z12" s="144"/>
      <c r="AA12" s="144"/>
      <c r="AB12" s="144"/>
      <c r="AC12" s="144"/>
      <c r="AD12" s="144"/>
      <c r="AE12" s="144"/>
      <c r="AF12" s="144"/>
      <c r="AG12" s="144"/>
      <c r="AH12" s="144"/>
      <c r="AI12" s="145"/>
      <c r="AJ12" s="144"/>
      <c r="AK12" s="144"/>
      <c r="AL12" s="144"/>
      <c r="AM12" s="144"/>
      <c r="AN12" s="144"/>
      <c r="AO12" s="144"/>
      <c r="AP12" s="144"/>
      <c r="AQ12" s="144"/>
      <c r="AR12" s="144"/>
      <c r="AS12" s="144"/>
      <c r="AT12" s="144"/>
      <c r="AU12" s="144"/>
      <c r="AV12" s="100"/>
      <c r="AW12" s="100"/>
      <c r="AX12" s="100"/>
      <c r="AY12" s="100"/>
      <c r="AZ12" s="100"/>
      <c r="BA12" s="100"/>
      <c r="BB12" s="100"/>
      <c r="BC12" s="100"/>
      <c r="BD12" s="100"/>
      <c r="BE12" s="100"/>
      <c r="BF12" s="100"/>
      <c r="BG12" s="100"/>
      <c r="BH12" s="100"/>
      <c r="BI12" s="100"/>
    </row>
    <row r="13" spans="1:61" ht="19" x14ac:dyDescent="0.25">
      <c r="A13" s="18" t="s">
        <v>51</v>
      </c>
      <c r="B13" s="88">
        <v>12</v>
      </c>
      <c r="C13" s="101" t="s">
        <v>172</v>
      </c>
      <c r="D13" s="176" t="s">
        <v>142</v>
      </c>
      <c r="E13" s="96">
        <v>8.93</v>
      </c>
      <c r="F13" s="39">
        <v>2</v>
      </c>
      <c r="G13" s="16"/>
      <c r="H13" s="28" t="s">
        <v>55</v>
      </c>
      <c r="I13" s="90"/>
      <c r="J13" s="90"/>
      <c r="K13" s="30"/>
      <c r="L13" s="16"/>
      <c r="M13" s="144"/>
      <c r="N13" s="144"/>
      <c r="O13" s="144"/>
      <c r="P13" s="144"/>
      <c r="Q13" s="144"/>
      <c r="R13" s="144"/>
      <c r="S13" s="145"/>
      <c r="T13" s="145"/>
      <c r="U13" s="144"/>
      <c r="V13" s="144"/>
      <c r="W13" s="144"/>
      <c r="X13" s="144"/>
      <c r="Y13" s="144"/>
      <c r="Z13" s="144"/>
      <c r="AA13" s="144"/>
      <c r="AB13" s="144"/>
      <c r="AC13" s="144"/>
      <c r="AD13" s="144"/>
      <c r="AE13" s="144"/>
      <c r="AF13" s="144"/>
      <c r="AG13" s="144"/>
      <c r="AH13" s="144"/>
      <c r="AI13" s="145"/>
      <c r="AJ13" s="144"/>
      <c r="AK13" s="144"/>
      <c r="AL13" s="144"/>
      <c r="AM13" s="144"/>
      <c r="AN13" s="144"/>
      <c r="AO13" s="144"/>
      <c r="AP13" s="144"/>
      <c r="AQ13" s="144"/>
      <c r="AR13" s="144"/>
      <c r="AS13" s="144"/>
      <c r="AT13" s="144"/>
      <c r="AU13" s="144"/>
      <c r="AV13" s="100"/>
      <c r="AW13" s="100"/>
      <c r="AX13" s="100"/>
      <c r="AY13" s="100"/>
      <c r="AZ13" s="100"/>
      <c r="BA13" s="100"/>
      <c r="BB13" s="100"/>
      <c r="BC13" s="100"/>
      <c r="BD13" s="100"/>
      <c r="BE13" s="100"/>
      <c r="BF13" s="100"/>
      <c r="BG13" s="100"/>
      <c r="BH13" s="100"/>
      <c r="BI13" s="100"/>
    </row>
    <row r="14" spans="1:61" ht="19" x14ac:dyDescent="0.25">
      <c r="A14" s="23" t="s">
        <v>52</v>
      </c>
      <c r="B14" s="90">
        <v>13</v>
      </c>
      <c r="C14" s="102" t="s">
        <v>173</v>
      </c>
      <c r="D14" s="176" t="s">
        <v>144</v>
      </c>
      <c r="E14" s="88">
        <v>12.83</v>
      </c>
      <c r="F14" s="21">
        <v>1</v>
      </c>
      <c r="G14" s="16"/>
      <c r="H14" s="16"/>
      <c r="I14" s="16"/>
      <c r="J14" s="16"/>
      <c r="K14" s="16"/>
      <c r="L14" s="16"/>
      <c r="M14" s="144"/>
      <c r="N14" s="144"/>
      <c r="O14" s="144"/>
      <c r="P14" s="144"/>
      <c r="Q14" s="144"/>
      <c r="R14" s="16"/>
      <c r="S14" s="27" t="s">
        <v>56</v>
      </c>
      <c r="T14" s="27"/>
      <c r="U14" s="17">
        <v>23</v>
      </c>
      <c r="V14" s="144"/>
      <c r="W14" s="144"/>
      <c r="X14" s="144"/>
      <c r="Y14" s="144"/>
      <c r="Z14" s="144"/>
      <c r="AA14" s="144"/>
      <c r="AB14" s="144"/>
      <c r="AC14" s="144"/>
      <c r="AD14" s="144"/>
      <c r="AE14" s="144"/>
      <c r="AF14" s="144"/>
      <c r="AG14" s="144"/>
      <c r="AH14" s="144"/>
      <c r="AI14" s="145"/>
      <c r="AJ14" s="144"/>
      <c r="AK14" s="144"/>
      <c r="AL14" s="144"/>
      <c r="AM14" s="144"/>
      <c r="AN14" s="144"/>
      <c r="AO14" s="144"/>
      <c r="AP14" s="144"/>
      <c r="AQ14" s="144"/>
      <c r="AR14" s="144"/>
      <c r="AS14" s="144"/>
      <c r="AT14" s="144"/>
      <c r="AU14" s="144"/>
      <c r="AV14" s="100"/>
      <c r="AW14" s="100"/>
      <c r="AX14" s="100"/>
      <c r="AY14" s="100"/>
      <c r="AZ14" s="100"/>
      <c r="BA14" s="100"/>
      <c r="BB14" s="100"/>
      <c r="BC14" s="100"/>
      <c r="BD14" s="100"/>
      <c r="BE14" s="100"/>
      <c r="BF14" s="100"/>
      <c r="BG14" s="100"/>
      <c r="BH14" s="100"/>
      <c r="BI14" s="100"/>
    </row>
    <row r="15" spans="1:61" ht="19" x14ac:dyDescent="0.25">
      <c r="A15" s="188" t="s">
        <v>307</v>
      </c>
      <c r="B15" s="90">
        <v>36</v>
      </c>
      <c r="C15" s="102" t="s">
        <v>196</v>
      </c>
      <c r="D15" s="176" t="s">
        <v>146</v>
      </c>
      <c r="E15" s="90">
        <v>5</v>
      </c>
      <c r="F15" s="30">
        <v>3</v>
      </c>
      <c r="G15" s="16"/>
      <c r="H15" s="16"/>
      <c r="I15" s="16"/>
      <c r="J15" s="16"/>
      <c r="K15" s="16"/>
      <c r="L15" s="16"/>
      <c r="M15" s="144"/>
      <c r="N15" s="144"/>
      <c r="O15" s="144"/>
      <c r="P15" s="144"/>
      <c r="Q15" s="144"/>
      <c r="R15" s="18" t="s">
        <v>51</v>
      </c>
      <c r="S15" s="88" t="s">
        <v>185</v>
      </c>
      <c r="T15" s="88">
        <v>12.7</v>
      </c>
      <c r="U15" s="21">
        <v>1</v>
      </c>
      <c r="V15" s="144"/>
      <c r="W15" s="144"/>
      <c r="X15" s="144"/>
      <c r="Y15" s="144"/>
      <c r="Z15" s="144"/>
      <c r="AA15" s="144"/>
      <c r="AB15" s="144"/>
      <c r="AC15" s="144"/>
      <c r="AD15" s="144"/>
      <c r="AE15" s="144"/>
      <c r="AF15" s="144"/>
      <c r="AG15" s="144"/>
      <c r="AH15" s="144"/>
      <c r="AI15" s="145"/>
      <c r="AJ15" s="144"/>
      <c r="AK15" s="144"/>
      <c r="AL15" s="144"/>
      <c r="AM15" s="144"/>
      <c r="AN15" s="144"/>
      <c r="AO15" s="144"/>
      <c r="AP15" s="144"/>
      <c r="AQ15" s="144"/>
      <c r="AR15" s="144"/>
      <c r="AS15" s="144"/>
      <c r="AT15" s="144"/>
      <c r="AU15" s="144"/>
      <c r="AV15" s="100"/>
      <c r="AW15" s="100"/>
      <c r="AX15" s="100"/>
      <c r="AY15" s="100"/>
      <c r="AZ15" s="100"/>
      <c r="BA15" s="100"/>
      <c r="BB15" s="100"/>
      <c r="BC15" s="100"/>
      <c r="BD15" s="100"/>
      <c r="BE15" s="100"/>
      <c r="BF15" s="100"/>
      <c r="BG15" s="100"/>
      <c r="BH15" s="100"/>
      <c r="BI15" s="100"/>
    </row>
    <row r="16" spans="1:61" ht="19" x14ac:dyDescent="0.25">
      <c r="A16" s="28" t="s">
        <v>55</v>
      </c>
      <c r="B16" s="90">
        <v>37</v>
      </c>
      <c r="C16" s="102" t="s">
        <v>197</v>
      </c>
      <c r="D16" s="176" t="s">
        <v>145</v>
      </c>
      <c r="E16" s="103" t="s">
        <v>315</v>
      </c>
      <c r="F16" s="194" t="s">
        <v>315</v>
      </c>
      <c r="G16" s="16"/>
      <c r="H16" s="16"/>
      <c r="I16" s="16"/>
      <c r="J16" s="16"/>
      <c r="K16" s="16"/>
      <c r="L16" s="16"/>
      <c r="M16" s="144"/>
      <c r="N16" s="144"/>
      <c r="O16" s="144"/>
      <c r="P16" s="144"/>
      <c r="Q16" s="144"/>
      <c r="R16" s="23" t="s">
        <v>52</v>
      </c>
      <c r="S16" s="89" t="s">
        <v>173</v>
      </c>
      <c r="T16" s="89">
        <v>8.0299999999999994</v>
      </c>
      <c r="U16" s="25">
        <v>4</v>
      </c>
      <c r="V16" s="144"/>
      <c r="W16" s="144"/>
      <c r="X16" s="144"/>
      <c r="Y16" s="144"/>
      <c r="Z16" s="144"/>
      <c r="AA16" s="144"/>
      <c r="AB16" s="144"/>
      <c r="AC16" s="144"/>
      <c r="AD16" s="144"/>
      <c r="AE16" s="144"/>
      <c r="AF16" s="144"/>
      <c r="AG16" s="144"/>
      <c r="AH16" s="144"/>
      <c r="AI16" s="145"/>
      <c r="AJ16" s="144"/>
      <c r="AK16" s="144"/>
      <c r="AL16" s="144"/>
      <c r="AM16" s="144"/>
      <c r="AN16" s="144"/>
      <c r="AO16" s="144"/>
      <c r="AP16" s="144"/>
      <c r="AQ16" s="144"/>
      <c r="AR16" s="144"/>
      <c r="AS16" s="144"/>
      <c r="AT16" s="144"/>
      <c r="AU16" s="144"/>
      <c r="AV16" s="100"/>
      <c r="AW16" s="100"/>
      <c r="AX16" s="100"/>
      <c r="AY16" s="100"/>
      <c r="AZ16" s="100"/>
      <c r="BA16" s="100"/>
      <c r="BB16" s="100"/>
      <c r="BC16" s="100"/>
      <c r="BD16" s="100"/>
      <c r="BE16" s="100"/>
      <c r="BF16" s="100"/>
      <c r="BG16" s="100"/>
      <c r="BH16" s="100"/>
      <c r="BI16" s="100"/>
    </row>
    <row r="17" spans="1:61" ht="19" x14ac:dyDescent="0.25">
      <c r="A17" s="78"/>
      <c r="B17" s="16"/>
      <c r="C17" s="16"/>
      <c r="D17" s="27"/>
      <c r="E17" s="40"/>
      <c r="F17" s="16"/>
      <c r="G17" s="16"/>
      <c r="H17" s="16"/>
      <c r="I17" s="16"/>
      <c r="J17" s="16"/>
      <c r="K17" s="16"/>
      <c r="L17" s="16"/>
      <c r="M17" s="144"/>
      <c r="N17" s="144"/>
      <c r="O17" s="144"/>
      <c r="P17" s="144"/>
      <c r="Q17" s="144"/>
      <c r="R17" s="188" t="s">
        <v>307</v>
      </c>
      <c r="S17" s="88" t="s">
        <v>179</v>
      </c>
      <c r="T17" s="88">
        <v>9.6</v>
      </c>
      <c r="U17" s="21">
        <v>2</v>
      </c>
      <c r="V17" s="144"/>
      <c r="W17" s="144"/>
      <c r="X17" s="144"/>
      <c r="Y17" s="144"/>
      <c r="Z17" s="144"/>
      <c r="AA17" s="144"/>
      <c r="AB17" s="144"/>
      <c r="AC17" s="144"/>
      <c r="AD17" s="144"/>
      <c r="AE17" s="144"/>
      <c r="AF17" s="144"/>
      <c r="AG17" s="144"/>
      <c r="AH17" s="144"/>
      <c r="AI17" s="145"/>
      <c r="AJ17" s="144"/>
      <c r="AK17" s="144"/>
      <c r="AL17" s="144"/>
      <c r="AM17" s="144"/>
      <c r="AN17" s="144"/>
      <c r="AO17" s="144"/>
      <c r="AP17" s="144"/>
      <c r="AQ17" s="144"/>
      <c r="AR17" s="144"/>
      <c r="AS17" s="144"/>
      <c r="AT17" s="144"/>
      <c r="AU17" s="144"/>
      <c r="AV17" s="100"/>
      <c r="AW17" s="100"/>
      <c r="AX17" s="100"/>
      <c r="AY17" s="100"/>
      <c r="AZ17" s="100"/>
      <c r="BA17" s="100"/>
      <c r="BB17" s="100"/>
      <c r="BC17" s="100"/>
      <c r="BD17" s="100"/>
      <c r="BE17" s="100"/>
      <c r="BF17" s="100"/>
      <c r="BG17" s="100"/>
      <c r="BH17" s="100"/>
      <c r="BI17" s="100"/>
    </row>
    <row r="18" spans="1:61" ht="19" x14ac:dyDescent="0.25">
      <c r="A18" s="78" t="s">
        <v>308</v>
      </c>
      <c r="C18" s="17"/>
      <c r="D18" s="27"/>
      <c r="E18" s="27"/>
      <c r="F18" s="17">
        <v>3</v>
      </c>
      <c r="G18" s="16"/>
      <c r="H18" s="144"/>
      <c r="I18" s="144"/>
      <c r="J18" s="144"/>
      <c r="K18" s="16"/>
      <c r="L18" s="16"/>
      <c r="M18" s="144"/>
      <c r="N18" s="144"/>
      <c r="O18" s="144"/>
      <c r="P18" s="144"/>
      <c r="Q18" s="144"/>
      <c r="R18" s="28" t="s">
        <v>55</v>
      </c>
      <c r="S18" s="90" t="s">
        <v>184</v>
      </c>
      <c r="T18" s="90">
        <v>8.23</v>
      </c>
      <c r="U18" s="30">
        <v>3</v>
      </c>
      <c r="V18" s="144"/>
      <c r="W18" s="144"/>
      <c r="X18" s="144"/>
      <c r="Y18" s="144"/>
      <c r="Z18" s="144"/>
      <c r="AA18" s="144"/>
      <c r="AB18" s="144"/>
      <c r="AC18" s="144"/>
      <c r="AD18" s="144"/>
      <c r="AE18" s="144"/>
      <c r="AF18" s="144"/>
      <c r="AG18" s="144"/>
      <c r="AH18" s="144"/>
      <c r="AI18" s="145"/>
      <c r="AJ18" s="144"/>
      <c r="AK18" s="144"/>
      <c r="AL18" s="144"/>
      <c r="AM18" s="144"/>
      <c r="AN18" s="144"/>
      <c r="AO18" s="144"/>
      <c r="AP18" s="144"/>
      <c r="AQ18" s="144"/>
      <c r="AR18" s="144"/>
      <c r="AS18" s="144"/>
      <c r="AT18" s="144"/>
      <c r="AU18" s="144"/>
      <c r="AV18" s="100"/>
      <c r="AW18" s="100"/>
      <c r="AX18" s="100"/>
      <c r="AY18" s="100"/>
      <c r="AZ18" s="100"/>
      <c r="BA18" s="100"/>
      <c r="BB18" s="100"/>
      <c r="BC18" s="100"/>
      <c r="BD18" s="100"/>
      <c r="BE18" s="100"/>
      <c r="BF18" s="100"/>
      <c r="BG18" s="100"/>
      <c r="BH18" s="100"/>
      <c r="BI18" s="100"/>
    </row>
    <row r="19" spans="1:61" ht="19" x14ac:dyDescent="0.25">
      <c r="A19" s="18" t="s">
        <v>51</v>
      </c>
      <c r="B19" s="104">
        <v>6</v>
      </c>
      <c r="C19" s="105" t="s">
        <v>167</v>
      </c>
      <c r="D19" s="176" t="s">
        <v>141</v>
      </c>
      <c r="E19" s="72">
        <v>14.27</v>
      </c>
      <c r="F19" s="31">
        <v>1</v>
      </c>
      <c r="G19" s="16"/>
      <c r="H19" s="16"/>
      <c r="I19" s="16"/>
      <c r="J19" s="16"/>
      <c r="K19" s="16"/>
      <c r="L19" s="16"/>
      <c r="M19" s="139" t="s">
        <v>42</v>
      </c>
      <c r="N19" s="139"/>
      <c r="O19" s="139"/>
      <c r="P19" s="144"/>
      <c r="Q19" s="144"/>
      <c r="R19" s="16"/>
      <c r="S19" s="40"/>
      <c r="T19" s="40"/>
      <c r="U19" s="16"/>
      <c r="V19" s="144"/>
      <c r="W19" s="144"/>
      <c r="X19" s="144"/>
      <c r="Y19" s="144"/>
      <c r="Z19" s="144"/>
      <c r="AA19" s="144"/>
      <c r="AB19" s="144"/>
      <c r="AC19" s="144"/>
      <c r="AD19" s="144"/>
      <c r="AE19" s="144"/>
      <c r="AF19" s="144"/>
      <c r="AG19" s="144"/>
      <c r="AH19" s="144"/>
      <c r="AI19" s="145"/>
      <c r="AJ19" s="144"/>
      <c r="AK19" s="144"/>
      <c r="AL19" s="144"/>
      <c r="AM19" s="144"/>
      <c r="AN19" s="144"/>
      <c r="AO19" s="144"/>
      <c r="AP19" s="144"/>
      <c r="AQ19" s="144"/>
      <c r="AR19" s="144"/>
      <c r="AS19" s="144"/>
      <c r="AT19" s="144"/>
      <c r="AU19" s="144"/>
      <c r="AV19" s="100"/>
      <c r="AW19" s="100"/>
      <c r="AX19" s="100"/>
      <c r="AY19" s="100"/>
      <c r="AZ19" s="100"/>
      <c r="BA19" s="100"/>
      <c r="BB19" s="100"/>
      <c r="BC19" s="100"/>
      <c r="BD19" s="100"/>
      <c r="BE19" s="100"/>
      <c r="BF19" s="100"/>
      <c r="BG19" s="100"/>
      <c r="BH19" s="100"/>
      <c r="BI19" s="100"/>
    </row>
    <row r="20" spans="1:61" ht="19" x14ac:dyDescent="0.25">
      <c r="A20" s="23" t="s">
        <v>52</v>
      </c>
      <c r="B20" s="106">
        <v>19</v>
      </c>
      <c r="C20" s="107" t="s">
        <v>179</v>
      </c>
      <c r="D20" s="176" t="s">
        <v>210</v>
      </c>
      <c r="E20" s="73">
        <v>9.33</v>
      </c>
      <c r="F20" s="19">
        <v>2</v>
      </c>
      <c r="G20" s="16"/>
      <c r="H20" s="16"/>
      <c r="I20" s="16"/>
      <c r="J20" s="16"/>
      <c r="K20" s="16"/>
      <c r="L20" s="16"/>
      <c r="M20" s="144"/>
      <c r="N20" s="144"/>
      <c r="O20" s="144"/>
      <c r="P20" s="144"/>
      <c r="Q20" s="144"/>
      <c r="R20" s="16"/>
      <c r="S20" s="27" t="s">
        <v>57</v>
      </c>
      <c r="T20" s="27"/>
      <c r="U20" s="17">
        <v>24</v>
      </c>
      <c r="V20" s="144"/>
      <c r="W20" s="139" t="s">
        <v>83</v>
      </c>
      <c r="X20" s="144"/>
      <c r="Y20" s="144"/>
      <c r="Z20" s="144"/>
      <c r="AA20" s="144"/>
      <c r="AB20" s="144"/>
      <c r="AC20" s="144"/>
      <c r="AD20" s="144"/>
      <c r="AE20" s="144"/>
      <c r="AF20" s="144"/>
      <c r="AG20" s="144"/>
      <c r="AH20" s="144"/>
      <c r="AI20" s="145"/>
      <c r="AJ20" s="144"/>
      <c r="AK20" s="144"/>
      <c r="AL20" s="144"/>
      <c r="AM20" s="144"/>
      <c r="AN20" s="144"/>
      <c r="AO20" s="144"/>
      <c r="AP20" s="144"/>
      <c r="AQ20" s="144"/>
      <c r="AR20" s="144"/>
      <c r="AS20" s="144"/>
      <c r="AT20" s="144"/>
      <c r="AU20" s="144"/>
      <c r="AV20" s="100"/>
      <c r="AW20" s="100"/>
      <c r="AX20" s="100"/>
      <c r="AY20" s="100"/>
      <c r="AZ20" s="100"/>
      <c r="BA20" s="100"/>
      <c r="BB20" s="100"/>
      <c r="BC20" s="100"/>
      <c r="BD20" s="100"/>
      <c r="BE20" s="100"/>
      <c r="BF20" s="100"/>
      <c r="BG20" s="100"/>
      <c r="BH20" s="100"/>
      <c r="BI20" s="100"/>
    </row>
    <row r="21" spans="1:61" ht="19" x14ac:dyDescent="0.25">
      <c r="A21" s="188" t="s">
        <v>307</v>
      </c>
      <c r="B21" s="106">
        <v>30</v>
      </c>
      <c r="C21" s="107" t="s">
        <v>190</v>
      </c>
      <c r="D21" s="176" t="s">
        <v>144</v>
      </c>
      <c r="E21" s="109">
        <v>7.94</v>
      </c>
      <c r="F21" s="29">
        <v>3</v>
      </c>
      <c r="G21" s="16"/>
      <c r="H21" s="17" t="s">
        <v>54</v>
      </c>
      <c r="I21" s="40" t="s">
        <v>32</v>
      </c>
      <c r="J21" s="40"/>
      <c r="K21" s="17">
        <v>14</v>
      </c>
      <c r="L21" s="16"/>
      <c r="M21" s="144"/>
      <c r="N21" s="144"/>
      <c r="O21" s="144"/>
      <c r="P21" s="144"/>
      <c r="Q21" s="144"/>
      <c r="R21" s="18" t="s">
        <v>51</v>
      </c>
      <c r="S21" s="88" t="s">
        <v>162</v>
      </c>
      <c r="T21" s="96">
        <v>11.83</v>
      </c>
      <c r="U21" s="39">
        <v>2</v>
      </c>
      <c r="V21" s="144"/>
      <c r="W21" s="144"/>
      <c r="X21" s="144"/>
      <c r="Y21" s="144"/>
      <c r="Z21" s="144"/>
      <c r="AA21" s="144"/>
      <c r="AB21" s="144"/>
      <c r="AC21" s="144"/>
      <c r="AD21" s="144"/>
      <c r="AE21" s="144"/>
      <c r="AF21" s="144"/>
      <c r="AG21" s="144"/>
      <c r="AH21" s="144"/>
      <c r="AI21" s="145"/>
      <c r="AJ21" s="144"/>
      <c r="AK21" s="144"/>
      <c r="AL21" s="144"/>
      <c r="AM21" s="144"/>
      <c r="AN21" s="144"/>
      <c r="AO21" s="144"/>
      <c r="AP21" s="144"/>
      <c r="AQ21" s="144"/>
      <c r="AR21" s="144"/>
      <c r="AS21" s="144"/>
      <c r="AT21" s="144"/>
      <c r="AU21" s="144"/>
      <c r="AV21" s="100"/>
      <c r="AW21" s="100"/>
      <c r="AX21" s="100"/>
      <c r="AY21" s="100"/>
      <c r="AZ21" s="100"/>
      <c r="BA21" s="100"/>
      <c r="BB21" s="100"/>
      <c r="BC21" s="100"/>
      <c r="BD21" s="100"/>
      <c r="BE21" s="100"/>
      <c r="BF21" s="100"/>
      <c r="BG21" s="100"/>
      <c r="BH21" s="100"/>
      <c r="BI21" s="100"/>
    </row>
    <row r="22" spans="1:61" ht="19" x14ac:dyDescent="0.25">
      <c r="A22" s="28" t="s">
        <v>55</v>
      </c>
      <c r="B22" s="108">
        <v>43</v>
      </c>
      <c r="C22" s="107" t="s">
        <v>203</v>
      </c>
      <c r="D22" s="176" t="s">
        <v>144</v>
      </c>
      <c r="E22" s="109">
        <v>4.8600000000000003</v>
      </c>
      <c r="F22" s="29">
        <v>4</v>
      </c>
      <c r="G22" s="16"/>
      <c r="H22" s="18" t="s">
        <v>51</v>
      </c>
      <c r="I22" s="88" t="s">
        <v>190</v>
      </c>
      <c r="J22" s="75">
        <v>11.94</v>
      </c>
      <c r="K22" s="39">
        <v>2</v>
      </c>
      <c r="L22" s="16"/>
      <c r="M22" s="144"/>
      <c r="N22" s="144"/>
      <c r="O22" s="144"/>
      <c r="P22" s="144"/>
      <c r="Q22" s="144"/>
      <c r="R22" s="23" t="s">
        <v>52</v>
      </c>
      <c r="S22" s="90" t="s">
        <v>172</v>
      </c>
      <c r="T22" s="75">
        <v>9.26</v>
      </c>
      <c r="U22" s="21">
        <v>4</v>
      </c>
      <c r="V22" s="144"/>
      <c r="W22" s="144"/>
      <c r="X22" s="144"/>
      <c r="Y22" s="144"/>
      <c r="Z22" s="144"/>
      <c r="AA22" s="144"/>
      <c r="AB22" s="144"/>
      <c r="AC22" s="144"/>
      <c r="AD22" s="144"/>
      <c r="AE22" s="144"/>
      <c r="AF22" s="144"/>
      <c r="AG22" s="144"/>
      <c r="AH22" s="144"/>
      <c r="AI22" s="145"/>
      <c r="AJ22" s="144"/>
      <c r="AK22" s="144"/>
      <c r="AL22" s="144"/>
      <c r="AM22" s="144"/>
      <c r="AN22" s="144"/>
      <c r="AO22" s="144"/>
      <c r="AP22" s="144"/>
      <c r="AQ22" s="144"/>
      <c r="AR22" s="144"/>
      <c r="AS22" s="144"/>
      <c r="AT22" s="144"/>
      <c r="AU22" s="144"/>
      <c r="AV22" s="100"/>
      <c r="AW22" s="100"/>
      <c r="AX22" s="100"/>
      <c r="AY22" s="100"/>
      <c r="AZ22" s="100"/>
      <c r="BA22" s="100"/>
      <c r="BB22" s="100"/>
      <c r="BC22" s="100"/>
      <c r="BD22" s="100"/>
      <c r="BE22" s="100"/>
      <c r="BF22" s="100"/>
      <c r="BG22" s="100"/>
      <c r="BH22" s="100"/>
      <c r="BI22" s="100"/>
    </row>
    <row r="23" spans="1:61" ht="19" x14ac:dyDescent="0.25">
      <c r="A23" s="78"/>
      <c r="B23" s="16"/>
      <c r="C23" s="16"/>
      <c r="D23" s="27"/>
      <c r="E23" s="40"/>
      <c r="F23" s="16"/>
      <c r="G23" s="16"/>
      <c r="H23" s="23" t="s">
        <v>52</v>
      </c>
      <c r="I23" s="90" t="s">
        <v>203</v>
      </c>
      <c r="J23" s="90">
        <v>4.7</v>
      </c>
      <c r="K23" s="21">
        <v>4</v>
      </c>
      <c r="L23" s="16"/>
      <c r="M23" s="17" t="s">
        <v>54</v>
      </c>
      <c r="N23" s="27" t="s">
        <v>30</v>
      </c>
      <c r="O23" s="27"/>
      <c r="P23" s="17">
        <v>19</v>
      </c>
      <c r="Q23" s="144"/>
      <c r="R23" s="188" t="s">
        <v>307</v>
      </c>
      <c r="S23" s="90" t="s">
        <v>316</v>
      </c>
      <c r="T23" s="90">
        <v>16.100000000000001</v>
      </c>
      <c r="U23" s="30">
        <v>1</v>
      </c>
      <c r="V23" s="144"/>
      <c r="W23" s="139" t="s">
        <v>326</v>
      </c>
      <c r="X23" s="139"/>
      <c r="Y23" s="139"/>
      <c r="Z23" s="144"/>
      <c r="AA23" s="144"/>
      <c r="AB23" s="139"/>
      <c r="AC23" s="144"/>
      <c r="AD23" s="144"/>
      <c r="AE23" s="144"/>
      <c r="AF23" s="144"/>
      <c r="AG23" s="144"/>
      <c r="AH23" s="144"/>
      <c r="AI23" s="145"/>
      <c r="AJ23" s="144"/>
      <c r="AK23" s="144"/>
      <c r="AL23" s="144"/>
      <c r="AM23" s="144"/>
      <c r="AN23" s="144"/>
      <c r="AO23" s="144"/>
      <c r="AP23" s="144"/>
      <c r="AQ23" s="144"/>
      <c r="AR23" s="144"/>
      <c r="AS23" s="144"/>
      <c r="AT23" s="144"/>
      <c r="AU23" s="144"/>
      <c r="AV23" s="100"/>
      <c r="AW23" s="100"/>
      <c r="AX23" s="100"/>
      <c r="AY23" s="100"/>
      <c r="AZ23" s="100"/>
      <c r="BA23" s="100"/>
      <c r="BB23" s="100"/>
      <c r="BC23" s="100"/>
      <c r="BD23" s="100"/>
      <c r="BE23" s="100"/>
      <c r="BF23" s="100"/>
      <c r="BG23" s="100"/>
      <c r="BH23" s="100"/>
      <c r="BI23" s="100"/>
    </row>
    <row r="24" spans="1:61" ht="19" x14ac:dyDescent="0.25">
      <c r="A24" s="17" t="s">
        <v>309</v>
      </c>
      <c r="C24" s="17"/>
      <c r="D24" s="27"/>
      <c r="E24" s="27"/>
      <c r="F24" s="17">
        <v>4</v>
      </c>
      <c r="G24" s="16"/>
      <c r="H24" s="188" t="s">
        <v>307</v>
      </c>
      <c r="I24" s="90" t="s">
        <v>202</v>
      </c>
      <c r="J24" s="75">
        <v>11.3</v>
      </c>
      <c r="K24" s="25">
        <v>3</v>
      </c>
      <c r="L24" s="16"/>
      <c r="M24" s="18" t="s">
        <v>51</v>
      </c>
      <c r="N24" s="72" t="s">
        <v>184</v>
      </c>
      <c r="O24" s="75">
        <v>9.6999999999999993</v>
      </c>
      <c r="P24" s="31">
        <v>2</v>
      </c>
      <c r="Q24" s="144"/>
      <c r="R24" s="28" t="s">
        <v>55</v>
      </c>
      <c r="S24" s="90" t="s">
        <v>178</v>
      </c>
      <c r="T24" s="90">
        <v>10.63</v>
      </c>
      <c r="U24" s="30">
        <v>3</v>
      </c>
      <c r="V24" s="144"/>
      <c r="W24" s="144"/>
      <c r="X24" s="144"/>
      <c r="Y24" s="144"/>
      <c r="Z24" s="144"/>
      <c r="AA24" s="144"/>
      <c r="AB24" s="139" t="s">
        <v>83</v>
      </c>
      <c r="AC24" s="144"/>
      <c r="AD24" s="144"/>
      <c r="AE24" s="144"/>
      <c r="AF24" s="144"/>
      <c r="AG24" s="144"/>
      <c r="AH24" s="144"/>
      <c r="AI24" s="145"/>
      <c r="AJ24" s="144"/>
      <c r="AK24" s="144"/>
      <c r="AL24" s="144"/>
      <c r="AM24" s="144"/>
      <c r="AN24" s="144"/>
      <c r="AO24" s="144"/>
      <c r="AP24" s="144"/>
      <c r="AQ24" s="144"/>
      <c r="AR24" s="144"/>
      <c r="AS24" s="144"/>
      <c r="AT24" s="144"/>
      <c r="AU24" s="144"/>
      <c r="AV24" s="100"/>
      <c r="AW24" s="100"/>
      <c r="AX24" s="100"/>
      <c r="AY24" s="100"/>
      <c r="AZ24" s="100"/>
      <c r="BA24" s="100"/>
      <c r="BB24" s="100"/>
      <c r="BC24" s="100"/>
      <c r="BD24" s="100"/>
      <c r="BE24" s="100"/>
      <c r="BF24" s="100"/>
      <c r="BG24" s="100"/>
      <c r="BH24" s="100"/>
      <c r="BI24" s="100"/>
    </row>
    <row r="25" spans="1:61" ht="19" x14ac:dyDescent="0.25">
      <c r="A25" s="18" t="s">
        <v>51</v>
      </c>
      <c r="B25" s="104">
        <v>7</v>
      </c>
      <c r="C25" s="105" t="s">
        <v>168</v>
      </c>
      <c r="D25" s="176" t="s">
        <v>210</v>
      </c>
      <c r="E25" s="75">
        <v>14.33</v>
      </c>
      <c r="F25" s="31">
        <v>1</v>
      </c>
      <c r="G25" s="16"/>
      <c r="H25" s="28" t="s">
        <v>55</v>
      </c>
      <c r="I25" s="90" t="s">
        <v>178</v>
      </c>
      <c r="J25" s="90">
        <v>14.33</v>
      </c>
      <c r="K25" s="21">
        <v>1</v>
      </c>
      <c r="L25" s="16"/>
      <c r="M25" s="23" t="s">
        <v>52</v>
      </c>
      <c r="N25" s="73" t="s">
        <v>208</v>
      </c>
      <c r="O25" s="75">
        <v>5.8</v>
      </c>
      <c r="P25" s="19">
        <v>3</v>
      </c>
      <c r="Q25" s="144"/>
      <c r="R25" s="16"/>
      <c r="S25" s="40"/>
      <c r="T25" s="40"/>
      <c r="U25" s="16"/>
      <c r="V25" s="144"/>
      <c r="W25" s="144"/>
      <c r="X25" s="144"/>
      <c r="Y25" s="144"/>
      <c r="Z25" s="144"/>
      <c r="AA25" s="144"/>
      <c r="AB25" s="144"/>
      <c r="AC25" s="144"/>
      <c r="AD25" s="144"/>
      <c r="AE25" s="144"/>
      <c r="AF25" s="144"/>
      <c r="AG25" s="144"/>
      <c r="AH25" s="144"/>
      <c r="AI25" s="145"/>
      <c r="AJ25" s="144"/>
      <c r="AK25" s="144"/>
      <c r="AL25" s="144"/>
      <c r="AM25" s="144"/>
      <c r="AN25" s="144"/>
      <c r="AO25" s="144"/>
      <c r="AP25" s="144"/>
      <c r="AQ25" s="144"/>
      <c r="AR25" s="144"/>
      <c r="AS25" s="144"/>
      <c r="AT25" s="144"/>
      <c r="AU25" s="144"/>
      <c r="AV25" s="100"/>
      <c r="AW25" s="100"/>
      <c r="AX25" s="100"/>
      <c r="AY25" s="100"/>
      <c r="AZ25" s="100"/>
      <c r="BA25" s="100"/>
      <c r="BB25" s="100"/>
      <c r="BC25" s="100"/>
      <c r="BD25" s="100"/>
      <c r="BE25" s="100"/>
      <c r="BF25" s="100"/>
      <c r="BG25" s="100"/>
      <c r="BH25" s="100"/>
      <c r="BI25" s="100"/>
    </row>
    <row r="26" spans="1:61" ht="19" x14ac:dyDescent="0.25">
      <c r="A26" s="23" t="s">
        <v>52</v>
      </c>
      <c r="B26" s="106">
        <v>18</v>
      </c>
      <c r="C26" s="107" t="s">
        <v>178</v>
      </c>
      <c r="D26" s="176" t="s">
        <v>142</v>
      </c>
      <c r="E26" s="75">
        <v>2.67</v>
      </c>
      <c r="F26" s="19">
        <v>4</v>
      </c>
      <c r="G26" s="16"/>
      <c r="H26" s="16"/>
      <c r="I26" s="16"/>
      <c r="J26" s="16"/>
      <c r="K26" s="16"/>
      <c r="L26" s="16"/>
      <c r="M26" s="188" t="s">
        <v>307</v>
      </c>
      <c r="N26" s="109" t="s">
        <v>178</v>
      </c>
      <c r="O26" s="75">
        <v>11.16</v>
      </c>
      <c r="P26" s="29">
        <v>1</v>
      </c>
      <c r="Q26" s="144"/>
      <c r="R26" s="16"/>
      <c r="S26" s="27" t="s">
        <v>59</v>
      </c>
      <c r="T26" s="27"/>
      <c r="U26" s="17">
        <v>25</v>
      </c>
      <c r="V26" s="144"/>
      <c r="W26" s="16"/>
      <c r="X26" s="27" t="s">
        <v>60</v>
      </c>
      <c r="Y26" s="27"/>
      <c r="Z26" s="17">
        <v>31</v>
      </c>
      <c r="AA26" s="144"/>
      <c r="AB26" s="144"/>
      <c r="AC26" s="144"/>
      <c r="AD26" s="144"/>
      <c r="AE26" s="144"/>
      <c r="AF26" s="144"/>
      <c r="AG26" s="144"/>
      <c r="AH26" s="144"/>
      <c r="AI26" s="145"/>
      <c r="AJ26" s="144"/>
      <c r="AK26" s="144"/>
      <c r="AL26" s="144"/>
      <c r="AM26" s="144"/>
      <c r="AN26" s="144"/>
      <c r="AO26" s="144"/>
      <c r="AP26" s="144"/>
      <c r="AQ26" s="144"/>
      <c r="AR26" s="144"/>
      <c r="AS26" s="144"/>
      <c r="AT26" s="144"/>
      <c r="AU26" s="144"/>
      <c r="AV26" s="100"/>
      <c r="AW26" s="100"/>
      <c r="AX26" s="100"/>
      <c r="AY26" s="100"/>
      <c r="AZ26" s="100"/>
      <c r="BA26" s="100"/>
      <c r="BB26" s="100"/>
      <c r="BC26" s="100"/>
      <c r="BD26" s="100"/>
      <c r="BE26" s="100"/>
      <c r="BF26" s="100"/>
      <c r="BG26" s="100"/>
      <c r="BH26" s="100"/>
      <c r="BI26" s="100"/>
    </row>
    <row r="27" spans="1:61" ht="19" x14ac:dyDescent="0.25">
      <c r="A27" s="188" t="s">
        <v>307</v>
      </c>
      <c r="B27" s="106">
        <v>31</v>
      </c>
      <c r="C27" s="107" t="s">
        <v>191</v>
      </c>
      <c r="D27" s="176" t="s">
        <v>142</v>
      </c>
      <c r="E27" s="75">
        <v>9.44</v>
      </c>
      <c r="F27" s="29">
        <v>2</v>
      </c>
      <c r="G27" s="16"/>
      <c r="H27" s="16"/>
      <c r="I27" s="16"/>
      <c r="J27" s="16"/>
      <c r="K27" s="16"/>
      <c r="L27" s="16"/>
      <c r="M27" s="16"/>
      <c r="N27" s="16"/>
      <c r="O27" s="16"/>
      <c r="P27" s="16"/>
      <c r="Q27" s="144"/>
      <c r="R27" s="18" t="s">
        <v>51</v>
      </c>
      <c r="S27" s="88" t="s">
        <v>168</v>
      </c>
      <c r="T27" s="96">
        <v>12.9</v>
      </c>
      <c r="U27" s="39">
        <v>1</v>
      </c>
      <c r="V27" s="144"/>
      <c r="W27" s="18" t="s">
        <v>51</v>
      </c>
      <c r="X27" s="88" t="s">
        <v>185</v>
      </c>
      <c r="Y27" s="88">
        <v>9.6300000000000008</v>
      </c>
      <c r="Z27" s="21">
        <v>3</v>
      </c>
      <c r="AA27" s="144"/>
      <c r="AB27" s="139" t="s">
        <v>120</v>
      </c>
      <c r="AC27" s="139"/>
      <c r="AD27" s="139"/>
      <c r="AE27" s="144"/>
      <c r="AF27" s="144"/>
      <c r="AG27" s="144"/>
      <c r="AH27" s="144"/>
      <c r="AI27" s="145"/>
      <c r="AJ27" s="144"/>
      <c r="AK27" s="144"/>
      <c r="AL27" s="144"/>
      <c r="AM27" s="144"/>
      <c r="AN27" s="144"/>
      <c r="AO27" s="144"/>
      <c r="AP27" s="144"/>
      <c r="AQ27" s="144"/>
      <c r="AR27" s="144"/>
      <c r="AS27" s="144"/>
      <c r="AT27" s="144"/>
      <c r="AU27" s="144"/>
      <c r="AV27" s="100"/>
      <c r="AW27" s="100"/>
      <c r="AX27" s="100"/>
      <c r="AY27" s="100"/>
      <c r="AZ27" s="100"/>
      <c r="BA27" s="100"/>
      <c r="BB27" s="100"/>
      <c r="BC27" s="100"/>
      <c r="BD27" s="100"/>
      <c r="BE27" s="100"/>
      <c r="BF27" s="100"/>
      <c r="BG27" s="100"/>
      <c r="BH27" s="100"/>
      <c r="BI27" s="100"/>
    </row>
    <row r="28" spans="1:61" ht="19" x14ac:dyDescent="0.25">
      <c r="A28" s="28" t="s">
        <v>55</v>
      </c>
      <c r="B28" s="108">
        <v>42</v>
      </c>
      <c r="C28" s="107" t="s">
        <v>202</v>
      </c>
      <c r="D28" s="176" t="s">
        <v>143</v>
      </c>
      <c r="E28" s="75">
        <v>5.07</v>
      </c>
      <c r="F28" s="29">
        <v>3</v>
      </c>
      <c r="G28" s="16"/>
      <c r="H28" s="16"/>
      <c r="I28" s="16"/>
      <c r="J28" s="16"/>
      <c r="K28" s="16"/>
      <c r="L28" s="16"/>
      <c r="M28" s="144"/>
      <c r="N28" s="144"/>
      <c r="O28" s="144"/>
      <c r="P28" s="144"/>
      <c r="Q28" s="144"/>
      <c r="R28" s="23" t="s">
        <v>52</v>
      </c>
      <c r="S28" s="90" t="s">
        <v>187</v>
      </c>
      <c r="T28" s="75">
        <v>9.56</v>
      </c>
      <c r="U28" s="21">
        <v>4</v>
      </c>
      <c r="V28" s="144"/>
      <c r="W28" s="23" t="s">
        <v>52</v>
      </c>
      <c r="X28" s="89" t="s">
        <v>179</v>
      </c>
      <c r="Y28" s="89">
        <v>8.23</v>
      </c>
      <c r="Z28" s="25">
        <v>4</v>
      </c>
      <c r="AA28" s="144"/>
      <c r="AB28" s="144"/>
      <c r="AC28" s="144"/>
      <c r="AD28" s="144"/>
      <c r="AE28" s="144"/>
      <c r="AF28" s="144"/>
      <c r="AG28" s="144"/>
      <c r="AH28" s="144"/>
      <c r="AI28" s="145"/>
      <c r="AJ28" s="144"/>
      <c r="AK28" s="144"/>
      <c r="AL28" s="144"/>
      <c r="AM28" s="144"/>
      <c r="AN28" s="144"/>
      <c r="AO28" s="144"/>
      <c r="AP28" s="144"/>
      <c r="AQ28" s="144"/>
      <c r="AR28" s="144"/>
      <c r="AS28" s="144"/>
      <c r="AT28" s="144"/>
      <c r="AU28" s="144"/>
      <c r="AV28" s="100"/>
      <c r="AW28" s="100"/>
      <c r="AX28" s="100"/>
      <c r="AY28" s="100"/>
      <c r="AZ28" s="100"/>
      <c r="BA28" s="100"/>
      <c r="BB28" s="100"/>
      <c r="BC28" s="100"/>
      <c r="BD28" s="100"/>
      <c r="BE28" s="100"/>
      <c r="BF28" s="100"/>
      <c r="BG28" s="100"/>
      <c r="BH28" s="100"/>
      <c r="BI28" s="100"/>
    </row>
    <row r="29" spans="1:61" ht="19" x14ac:dyDescent="0.25">
      <c r="A29" s="17"/>
      <c r="B29" s="16"/>
      <c r="C29" s="16"/>
      <c r="D29" s="27"/>
      <c r="E29" s="40"/>
      <c r="F29" s="16"/>
      <c r="G29" s="16"/>
      <c r="H29" s="16"/>
      <c r="I29" s="16"/>
      <c r="J29" s="16"/>
      <c r="K29" s="16"/>
      <c r="L29" s="16"/>
      <c r="M29" s="144"/>
      <c r="N29" s="144"/>
      <c r="O29" s="144"/>
      <c r="P29" s="144"/>
      <c r="Q29" s="144"/>
      <c r="R29" s="188" t="s">
        <v>307</v>
      </c>
      <c r="S29" s="90" t="s">
        <v>170</v>
      </c>
      <c r="T29" s="90">
        <v>12.1</v>
      </c>
      <c r="U29" s="30">
        <v>2</v>
      </c>
      <c r="V29" s="144"/>
      <c r="W29" s="188" t="s">
        <v>307</v>
      </c>
      <c r="X29" s="88" t="s">
        <v>316</v>
      </c>
      <c r="Y29" s="88">
        <v>11.63</v>
      </c>
      <c r="Z29" s="21">
        <v>2</v>
      </c>
      <c r="AA29" s="144"/>
      <c r="AB29" s="144"/>
      <c r="AC29" s="144"/>
      <c r="AD29" s="144"/>
      <c r="AE29" s="144"/>
      <c r="AF29" s="144"/>
      <c r="AG29" s="144"/>
      <c r="AH29" s="144"/>
      <c r="AI29" s="145"/>
      <c r="AJ29" s="144"/>
      <c r="AK29" s="144"/>
      <c r="AL29" s="144"/>
      <c r="AM29" s="144"/>
      <c r="AN29" s="144"/>
      <c r="AO29" s="144"/>
      <c r="AP29" s="144"/>
      <c r="AQ29" s="144"/>
      <c r="AR29" s="144"/>
      <c r="AS29" s="144"/>
      <c r="AT29" s="144"/>
      <c r="AU29" s="144"/>
      <c r="AV29" s="100"/>
      <c r="AW29" s="100"/>
      <c r="AX29" s="100"/>
      <c r="AY29" s="100"/>
      <c r="AZ29" s="100"/>
      <c r="BA29" s="100"/>
      <c r="BB29" s="100"/>
      <c r="BC29" s="100"/>
      <c r="BD29" s="100"/>
      <c r="BE29" s="100"/>
      <c r="BF29" s="100"/>
      <c r="BG29" s="100"/>
      <c r="BH29" s="100"/>
      <c r="BI29" s="100"/>
    </row>
    <row r="30" spans="1:61" ht="19" x14ac:dyDescent="0.25">
      <c r="A30" s="17" t="s">
        <v>61</v>
      </c>
      <c r="C30" s="17"/>
      <c r="D30" s="27"/>
      <c r="E30" s="27"/>
      <c r="F30" s="17">
        <v>5</v>
      </c>
      <c r="G30" s="16"/>
      <c r="H30" s="16"/>
      <c r="I30" s="16"/>
      <c r="J30" s="16"/>
      <c r="K30" s="16"/>
      <c r="L30" s="16"/>
      <c r="M30" s="144"/>
      <c r="N30" s="144"/>
      <c r="O30" s="144"/>
      <c r="P30" s="144"/>
      <c r="Q30" s="144"/>
      <c r="R30" s="28" t="s">
        <v>55</v>
      </c>
      <c r="S30" s="90" t="s">
        <v>206</v>
      </c>
      <c r="T30" s="90">
        <v>9.57</v>
      </c>
      <c r="U30" s="30">
        <v>3</v>
      </c>
      <c r="V30" s="144"/>
      <c r="W30" s="28" t="s">
        <v>55</v>
      </c>
      <c r="X30" s="90" t="s">
        <v>162</v>
      </c>
      <c r="Y30" s="90">
        <v>13.74</v>
      </c>
      <c r="Z30" s="30">
        <v>1</v>
      </c>
      <c r="AA30" s="144"/>
      <c r="AB30" s="16"/>
      <c r="AC30" s="27" t="s">
        <v>328</v>
      </c>
      <c r="AD30" s="27"/>
      <c r="AE30" s="17">
        <v>35</v>
      </c>
      <c r="AF30" s="144"/>
      <c r="AG30" s="144"/>
      <c r="AH30" s="144"/>
      <c r="AI30" s="145"/>
      <c r="AJ30" s="144"/>
      <c r="AK30" s="144"/>
      <c r="AL30" s="144"/>
      <c r="AM30" s="144"/>
      <c r="AN30" s="144"/>
      <c r="AO30" s="144"/>
      <c r="AP30" s="144"/>
      <c r="AQ30" s="144"/>
      <c r="AR30" s="144"/>
      <c r="AS30" s="144"/>
      <c r="AT30" s="144"/>
      <c r="AU30" s="144"/>
      <c r="AV30" s="100"/>
      <c r="AW30" s="100"/>
      <c r="AX30" s="100"/>
      <c r="AY30" s="100"/>
      <c r="AZ30" s="100"/>
      <c r="BA30" s="100"/>
      <c r="BB30" s="100"/>
      <c r="BC30" s="100"/>
      <c r="BD30" s="100"/>
      <c r="BE30" s="100"/>
      <c r="BF30" s="100"/>
      <c r="BG30" s="100"/>
      <c r="BH30" s="100"/>
      <c r="BI30" s="100"/>
    </row>
    <row r="31" spans="1:61" ht="19" x14ac:dyDescent="0.25">
      <c r="A31" s="18" t="s">
        <v>51</v>
      </c>
      <c r="B31" s="104">
        <v>3</v>
      </c>
      <c r="C31" s="105" t="s">
        <v>164</v>
      </c>
      <c r="D31" s="176" t="s">
        <v>144</v>
      </c>
      <c r="E31" s="75">
        <v>12.23</v>
      </c>
      <c r="F31" s="31">
        <v>2</v>
      </c>
      <c r="G31" s="16"/>
      <c r="H31" s="16"/>
      <c r="I31" s="16"/>
      <c r="J31" s="16"/>
      <c r="K31" s="16"/>
      <c r="L31" s="16"/>
      <c r="M31" s="144"/>
      <c r="N31" s="144"/>
      <c r="O31" s="144"/>
      <c r="P31" s="144"/>
      <c r="Q31" s="144"/>
      <c r="R31" s="16"/>
      <c r="S31" s="40"/>
      <c r="T31" s="40"/>
      <c r="U31" s="16"/>
      <c r="V31" s="144"/>
      <c r="W31" s="16"/>
      <c r="X31" s="40"/>
      <c r="Y31" s="40"/>
      <c r="Z31" s="16"/>
      <c r="AA31" s="144"/>
      <c r="AB31" s="42" t="s">
        <v>51</v>
      </c>
      <c r="AC31" s="88" t="s">
        <v>162</v>
      </c>
      <c r="AD31" s="88">
        <v>15.77</v>
      </c>
      <c r="AE31" s="21">
        <v>1</v>
      </c>
      <c r="AF31" s="144"/>
      <c r="AG31" s="144"/>
      <c r="AH31" s="144"/>
      <c r="AI31" s="145"/>
      <c r="AJ31" s="144"/>
      <c r="AK31" s="144"/>
      <c r="AL31" s="144"/>
      <c r="AM31" s="144"/>
      <c r="AN31" s="144"/>
      <c r="AO31" s="144"/>
      <c r="AP31" s="144"/>
      <c r="AQ31" s="144"/>
      <c r="AR31" s="144"/>
      <c r="AS31" s="144"/>
      <c r="AT31" s="144"/>
      <c r="AU31" s="144"/>
      <c r="AV31" s="100"/>
      <c r="AW31" s="100"/>
      <c r="AX31" s="100"/>
      <c r="AY31" s="100"/>
      <c r="AZ31" s="100"/>
      <c r="BA31" s="100"/>
      <c r="BB31" s="100"/>
      <c r="BC31" s="100"/>
      <c r="BD31" s="100"/>
      <c r="BE31" s="100"/>
      <c r="BF31" s="100"/>
      <c r="BG31" s="100"/>
      <c r="BH31" s="100"/>
      <c r="BI31" s="100"/>
    </row>
    <row r="32" spans="1:61" ht="19" x14ac:dyDescent="0.25">
      <c r="A32" s="23" t="s">
        <v>52</v>
      </c>
      <c r="B32" s="106">
        <v>22</v>
      </c>
      <c r="C32" s="105" t="s">
        <v>182</v>
      </c>
      <c r="D32" s="176" t="s">
        <v>143</v>
      </c>
      <c r="E32" s="75">
        <v>4.43</v>
      </c>
      <c r="F32" s="19">
        <v>4</v>
      </c>
      <c r="G32" s="16"/>
      <c r="H32" s="16"/>
      <c r="I32" s="16"/>
      <c r="J32" s="16"/>
      <c r="K32" s="16"/>
      <c r="L32" s="16"/>
      <c r="M32" s="17" t="s">
        <v>54</v>
      </c>
      <c r="N32" s="27" t="s">
        <v>32</v>
      </c>
      <c r="O32" s="27"/>
      <c r="P32" s="17">
        <v>20</v>
      </c>
      <c r="Q32" s="144"/>
      <c r="R32" s="16"/>
      <c r="S32" s="27" t="s">
        <v>62</v>
      </c>
      <c r="T32" s="27"/>
      <c r="U32" s="17">
        <v>26</v>
      </c>
      <c r="V32" s="144"/>
      <c r="W32" s="16"/>
      <c r="X32" s="27" t="s">
        <v>63</v>
      </c>
      <c r="Y32" s="27"/>
      <c r="Z32" s="17">
        <v>32</v>
      </c>
      <c r="AA32" s="144"/>
      <c r="AB32" s="110" t="s">
        <v>52</v>
      </c>
      <c r="AC32" s="90" t="s">
        <v>168</v>
      </c>
      <c r="AD32" s="90">
        <v>13.5</v>
      </c>
      <c r="AE32" s="30">
        <v>2</v>
      </c>
      <c r="AF32" s="144"/>
      <c r="AG32" s="144"/>
      <c r="AH32" s="144"/>
      <c r="AI32" s="145"/>
      <c r="AJ32" s="144"/>
      <c r="AK32" s="144"/>
      <c r="AL32" s="144"/>
      <c r="AM32" s="144"/>
      <c r="AN32" s="144"/>
      <c r="AO32" s="144"/>
      <c r="AP32" s="144"/>
      <c r="AQ32" s="144"/>
      <c r="AR32" s="144"/>
      <c r="AS32" s="144"/>
      <c r="AT32" s="144"/>
      <c r="AU32" s="144"/>
      <c r="AV32" s="100"/>
      <c r="AW32" s="100"/>
      <c r="AX32" s="100"/>
      <c r="AY32" s="100"/>
      <c r="AZ32" s="100"/>
      <c r="BA32" s="100"/>
      <c r="BB32" s="100"/>
      <c r="BC32" s="100"/>
      <c r="BD32" s="100"/>
      <c r="BE32" s="100"/>
      <c r="BF32" s="100"/>
      <c r="BG32" s="100"/>
      <c r="BH32" s="100"/>
      <c r="BI32" s="100"/>
    </row>
    <row r="33" spans="1:61" ht="19" x14ac:dyDescent="0.25">
      <c r="A33" s="188" t="s">
        <v>307</v>
      </c>
      <c r="B33" s="106">
        <v>27</v>
      </c>
      <c r="C33" s="105" t="s">
        <v>187</v>
      </c>
      <c r="D33" s="176" t="s">
        <v>141</v>
      </c>
      <c r="E33" s="75">
        <v>13.34</v>
      </c>
      <c r="F33" s="29">
        <v>1</v>
      </c>
      <c r="G33" s="16"/>
      <c r="H33" s="17" t="s">
        <v>54</v>
      </c>
      <c r="I33" s="40" t="s">
        <v>64</v>
      </c>
      <c r="J33" s="40"/>
      <c r="K33" s="17">
        <v>15</v>
      </c>
      <c r="L33" s="17"/>
      <c r="M33" s="18" t="s">
        <v>51</v>
      </c>
      <c r="N33" s="75" t="s">
        <v>190</v>
      </c>
      <c r="O33" s="75">
        <v>8.33</v>
      </c>
      <c r="P33" s="31">
        <v>3</v>
      </c>
      <c r="Q33" s="144"/>
      <c r="R33" s="18" t="s">
        <v>51</v>
      </c>
      <c r="S33" s="88" t="s">
        <v>191</v>
      </c>
      <c r="T33" s="75">
        <v>9.07</v>
      </c>
      <c r="U33" s="39">
        <v>2</v>
      </c>
      <c r="V33" s="144"/>
      <c r="W33" s="18" t="s">
        <v>51</v>
      </c>
      <c r="X33" s="88" t="s">
        <v>168</v>
      </c>
      <c r="Y33" s="75">
        <v>11.77</v>
      </c>
      <c r="Z33" s="39">
        <v>2</v>
      </c>
      <c r="AA33" s="144"/>
      <c r="AB33" s="188" t="s">
        <v>307</v>
      </c>
      <c r="AC33" s="88" t="s">
        <v>317</v>
      </c>
      <c r="AD33" s="88">
        <v>12.16</v>
      </c>
      <c r="AE33" s="21">
        <v>3</v>
      </c>
      <c r="AF33" s="144"/>
      <c r="AG33" s="139" t="s">
        <v>26</v>
      </c>
      <c r="AH33" s="139"/>
      <c r="AI33" s="145"/>
      <c r="AJ33" s="144"/>
      <c r="AK33" s="144"/>
      <c r="AL33" s="144"/>
      <c r="AM33" s="144"/>
      <c r="AN33" s="144"/>
      <c r="AO33" s="144"/>
      <c r="AP33" s="144"/>
      <c r="AQ33" s="144"/>
      <c r="AR33" s="144"/>
      <c r="AS33" s="144"/>
      <c r="AT33" s="144"/>
      <c r="AU33" s="144"/>
      <c r="AV33" s="100"/>
      <c r="AW33" s="100"/>
      <c r="AX33" s="100"/>
      <c r="AY33" s="100"/>
      <c r="AZ33" s="100"/>
      <c r="BA33" s="100"/>
      <c r="BB33" s="100"/>
      <c r="BC33" s="100"/>
      <c r="BD33" s="100"/>
      <c r="BE33" s="100"/>
      <c r="BF33" s="100"/>
      <c r="BG33" s="100"/>
      <c r="BH33" s="100"/>
      <c r="BI33" s="100"/>
    </row>
    <row r="34" spans="1:61" ht="19" x14ac:dyDescent="0.25">
      <c r="A34" s="28" t="s">
        <v>55</v>
      </c>
      <c r="B34" s="108">
        <v>46</v>
      </c>
      <c r="C34" s="105" t="s">
        <v>206</v>
      </c>
      <c r="D34" s="176" t="s">
        <v>142</v>
      </c>
      <c r="E34" s="75">
        <v>8.6</v>
      </c>
      <c r="F34" s="29">
        <v>3</v>
      </c>
      <c r="G34" s="16"/>
      <c r="H34" s="18" t="s">
        <v>51</v>
      </c>
      <c r="I34" s="88" t="s">
        <v>206</v>
      </c>
      <c r="J34" s="96">
        <v>12.67</v>
      </c>
      <c r="K34" s="39">
        <v>2</v>
      </c>
      <c r="L34" s="16"/>
      <c r="M34" s="23" t="s">
        <v>52</v>
      </c>
      <c r="N34" s="75" t="s">
        <v>182</v>
      </c>
      <c r="O34" s="75">
        <v>12.07</v>
      </c>
      <c r="P34" s="19">
        <v>1</v>
      </c>
      <c r="Q34" s="144"/>
      <c r="R34" s="23" t="s">
        <v>52</v>
      </c>
      <c r="S34" s="90" t="s">
        <v>317</v>
      </c>
      <c r="T34" s="90">
        <v>13.17</v>
      </c>
      <c r="U34" s="21">
        <v>1</v>
      </c>
      <c r="V34" s="144"/>
      <c r="W34" s="23" t="s">
        <v>52</v>
      </c>
      <c r="X34" s="90" t="s">
        <v>170</v>
      </c>
      <c r="Y34" s="75">
        <v>7.6</v>
      </c>
      <c r="Z34" s="21">
        <v>4</v>
      </c>
      <c r="AA34" s="144"/>
      <c r="AB34" s="28" t="s">
        <v>55</v>
      </c>
      <c r="AC34" s="90" t="s">
        <v>316</v>
      </c>
      <c r="AD34" s="90">
        <v>11.37</v>
      </c>
      <c r="AE34" s="30">
        <v>4</v>
      </c>
      <c r="AF34" s="144"/>
      <c r="AG34" s="144"/>
      <c r="AH34" s="144"/>
      <c r="AI34" s="145"/>
      <c r="AJ34" s="144"/>
      <c r="AK34" s="144"/>
      <c r="AL34" s="144"/>
      <c r="AM34" s="144"/>
      <c r="AN34" s="144"/>
      <c r="AO34" s="144"/>
      <c r="AP34" s="144"/>
      <c r="AQ34" s="144"/>
      <c r="AR34" s="144"/>
      <c r="AS34" s="144"/>
      <c r="AT34" s="144"/>
      <c r="AU34" s="144"/>
      <c r="AV34" s="100"/>
      <c r="AW34" s="100"/>
      <c r="AX34" s="100"/>
      <c r="AY34" s="100"/>
      <c r="AZ34" s="100"/>
      <c r="BA34" s="100"/>
      <c r="BB34" s="100"/>
      <c r="BC34" s="100"/>
      <c r="BD34" s="100"/>
      <c r="BE34" s="100"/>
      <c r="BF34" s="100"/>
      <c r="BG34" s="100"/>
      <c r="BH34" s="100"/>
      <c r="BI34" s="100"/>
    </row>
    <row r="35" spans="1:61" ht="19" x14ac:dyDescent="0.25">
      <c r="A35" s="78"/>
      <c r="B35" s="16"/>
      <c r="C35" s="16"/>
      <c r="D35" s="27"/>
      <c r="E35" s="40"/>
      <c r="F35" s="16"/>
      <c r="G35" s="16"/>
      <c r="H35" s="23" t="s">
        <v>52</v>
      </c>
      <c r="I35" s="90" t="s">
        <v>182</v>
      </c>
      <c r="J35" s="90">
        <v>14.34</v>
      </c>
      <c r="K35" s="21">
        <v>1</v>
      </c>
      <c r="L35" s="16"/>
      <c r="M35" s="188" t="s">
        <v>307</v>
      </c>
      <c r="N35" s="75" t="s">
        <v>206</v>
      </c>
      <c r="O35" s="75">
        <v>9.56</v>
      </c>
      <c r="P35" s="29">
        <v>2</v>
      </c>
      <c r="Q35" s="144"/>
      <c r="R35" s="188" t="s">
        <v>307</v>
      </c>
      <c r="S35" s="90" t="s">
        <v>175</v>
      </c>
      <c r="T35" s="90">
        <v>8.0299999999999994</v>
      </c>
      <c r="U35" s="30">
        <v>3</v>
      </c>
      <c r="V35" s="144"/>
      <c r="W35" s="188" t="s">
        <v>307</v>
      </c>
      <c r="X35" s="90" t="s">
        <v>164</v>
      </c>
      <c r="Y35" s="90">
        <v>13.5</v>
      </c>
      <c r="Z35" s="30">
        <v>1</v>
      </c>
      <c r="AA35" s="144"/>
      <c r="AF35" s="144"/>
      <c r="AG35" s="16"/>
      <c r="AH35" s="27" t="s">
        <v>327</v>
      </c>
      <c r="AJ35" s="17">
        <v>37</v>
      </c>
      <c r="AK35" s="139"/>
      <c r="AL35" s="144"/>
      <c r="AM35" s="144"/>
      <c r="AN35" s="144"/>
      <c r="AO35" s="144"/>
      <c r="AP35" s="144"/>
      <c r="AQ35" s="144"/>
      <c r="AR35" s="144"/>
      <c r="AS35" s="144"/>
      <c r="AT35" s="144"/>
      <c r="AU35" s="144"/>
      <c r="AV35" s="100"/>
      <c r="AW35" s="100"/>
      <c r="AX35" s="100"/>
      <c r="AY35" s="100"/>
      <c r="AZ35" s="100"/>
      <c r="BA35" s="100"/>
      <c r="BB35" s="100"/>
      <c r="BC35" s="100"/>
      <c r="BD35" s="100"/>
      <c r="BE35" s="100"/>
      <c r="BF35" s="100"/>
      <c r="BG35" s="100"/>
      <c r="BH35" s="100"/>
      <c r="BI35" s="100"/>
    </row>
    <row r="36" spans="1:61" ht="19" x14ac:dyDescent="0.25">
      <c r="A36" s="78" t="s">
        <v>310</v>
      </c>
      <c r="C36" s="17"/>
      <c r="D36" s="27"/>
      <c r="E36" s="27"/>
      <c r="F36" s="17">
        <v>6</v>
      </c>
      <c r="G36" s="16"/>
      <c r="H36" s="188" t="s">
        <v>307</v>
      </c>
      <c r="I36" s="90" t="s">
        <v>194</v>
      </c>
      <c r="J36" s="90">
        <v>6.3</v>
      </c>
      <c r="K36" s="30">
        <v>4</v>
      </c>
      <c r="L36" s="16"/>
      <c r="M36" s="144"/>
      <c r="N36" s="144"/>
      <c r="O36" s="144"/>
      <c r="P36" s="144"/>
      <c r="Q36" s="144"/>
      <c r="R36" s="28" t="s">
        <v>55</v>
      </c>
      <c r="S36" s="90" t="s">
        <v>182</v>
      </c>
      <c r="T36" s="90">
        <v>7.5</v>
      </c>
      <c r="U36" s="30">
        <v>4</v>
      </c>
      <c r="V36" s="144"/>
      <c r="W36" s="28" t="s">
        <v>55</v>
      </c>
      <c r="X36" s="90" t="s">
        <v>191</v>
      </c>
      <c r="Y36" s="90">
        <v>9.6</v>
      </c>
      <c r="Z36" s="30">
        <v>3</v>
      </c>
      <c r="AA36" s="144"/>
      <c r="AF36" s="144"/>
      <c r="AG36" s="42" t="s">
        <v>51</v>
      </c>
      <c r="AH36" s="88" t="s">
        <v>162</v>
      </c>
      <c r="AI36" s="88">
        <v>13.07</v>
      </c>
      <c r="AJ36" s="105">
        <v>2</v>
      </c>
      <c r="AK36" s="205"/>
      <c r="AL36" s="205"/>
      <c r="AM36" s="205"/>
      <c r="AN36" s="205"/>
      <c r="AO36" s="144"/>
      <c r="AP36" s="144"/>
      <c r="AQ36" s="144"/>
      <c r="AR36" s="144"/>
      <c r="AS36" s="144"/>
      <c r="AT36" s="144"/>
      <c r="AU36" s="144"/>
      <c r="AV36" s="100"/>
      <c r="AW36" s="100"/>
      <c r="AX36" s="100"/>
      <c r="AY36" s="100"/>
      <c r="AZ36" s="100"/>
      <c r="BA36" s="100"/>
      <c r="BB36" s="100"/>
      <c r="BC36" s="100"/>
      <c r="BD36" s="100"/>
      <c r="BE36" s="100"/>
      <c r="BF36" s="100"/>
      <c r="BG36" s="100"/>
      <c r="BH36" s="100"/>
      <c r="BI36" s="100"/>
    </row>
    <row r="37" spans="1:61" ht="19" x14ac:dyDescent="0.25">
      <c r="A37" s="18" t="s">
        <v>51</v>
      </c>
      <c r="B37" s="104">
        <v>10</v>
      </c>
      <c r="C37" s="105" t="s">
        <v>170</v>
      </c>
      <c r="D37" s="176" t="s">
        <v>143</v>
      </c>
      <c r="E37" s="75">
        <v>7.8</v>
      </c>
      <c r="F37" s="19">
        <v>2</v>
      </c>
      <c r="G37" s="16"/>
      <c r="H37" s="28" t="s">
        <v>55</v>
      </c>
      <c r="I37" s="90" t="s">
        <v>318</v>
      </c>
      <c r="J37" s="90">
        <v>7.53</v>
      </c>
      <c r="K37" s="30">
        <v>3</v>
      </c>
      <c r="L37" s="16"/>
      <c r="M37" s="16"/>
      <c r="N37" s="16"/>
      <c r="O37" s="16"/>
      <c r="P37" s="16"/>
      <c r="Q37" s="144"/>
      <c r="R37" s="16"/>
      <c r="S37" s="40"/>
      <c r="T37" s="40"/>
      <c r="U37" s="16"/>
      <c r="V37" s="144"/>
      <c r="W37" s="16"/>
      <c r="X37" s="40"/>
      <c r="Y37" s="40"/>
      <c r="Z37" s="16"/>
      <c r="AA37" s="144"/>
      <c r="AB37" s="16"/>
      <c r="AC37" s="40"/>
      <c r="AD37" s="40"/>
      <c r="AE37" s="16"/>
      <c r="AF37" s="144"/>
      <c r="AG37" s="110" t="s">
        <v>52</v>
      </c>
      <c r="AH37" s="90" t="s">
        <v>168</v>
      </c>
      <c r="AI37" s="90">
        <v>13.6</v>
      </c>
      <c r="AJ37" s="105">
        <v>1</v>
      </c>
      <c r="AK37" s="82"/>
      <c r="AL37" s="83"/>
      <c r="AM37" s="81"/>
      <c r="AN37" s="205"/>
      <c r="AO37" s="144"/>
      <c r="AP37" s="144"/>
      <c r="AQ37" s="144"/>
      <c r="AR37" s="144"/>
      <c r="AS37" s="144"/>
      <c r="AT37" s="144"/>
      <c r="AU37" s="144"/>
      <c r="AV37" s="100"/>
      <c r="AW37" s="100"/>
      <c r="AX37" s="100"/>
      <c r="AY37" s="100"/>
      <c r="AZ37" s="100"/>
      <c r="BA37" s="100"/>
      <c r="BB37" s="100"/>
      <c r="BC37" s="100"/>
      <c r="BD37" s="100"/>
      <c r="BE37" s="100"/>
      <c r="BF37" s="100"/>
      <c r="BG37" s="100"/>
      <c r="BH37" s="100"/>
      <c r="BI37" s="100"/>
    </row>
    <row r="38" spans="1:61" ht="19" x14ac:dyDescent="0.25">
      <c r="A38" s="23" t="s">
        <v>52</v>
      </c>
      <c r="B38" s="106">
        <v>15</v>
      </c>
      <c r="C38" s="105" t="s">
        <v>175</v>
      </c>
      <c r="D38" s="176" t="s">
        <v>147</v>
      </c>
      <c r="E38" s="75">
        <v>9.07</v>
      </c>
      <c r="F38" s="19">
        <v>1</v>
      </c>
      <c r="G38" s="16"/>
      <c r="H38" s="16"/>
      <c r="I38" s="16"/>
      <c r="J38" s="16"/>
      <c r="K38" s="16"/>
      <c r="L38" s="16"/>
      <c r="M38" s="16"/>
      <c r="N38" s="16"/>
      <c r="O38" s="16"/>
      <c r="P38" s="16"/>
      <c r="Q38" s="144"/>
      <c r="R38" s="16"/>
      <c r="S38" s="27" t="s">
        <v>66</v>
      </c>
      <c r="T38" s="27"/>
      <c r="U38" s="17">
        <v>27</v>
      </c>
      <c r="V38" s="144"/>
      <c r="W38" s="16"/>
      <c r="X38" s="27" t="s">
        <v>67</v>
      </c>
      <c r="Y38" s="27"/>
      <c r="Z38" s="17">
        <v>33</v>
      </c>
      <c r="AA38" s="144"/>
      <c r="AB38" s="16"/>
      <c r="AC38" s="111" t="s">
        <v>82</v>
      </c>
      <c r="AD38" s="111"/>
      <c r="AE38" s="139">
        <v>36</v>
      </c>
      <c r="AF38" s="144"/>
      <c r="AG38" s="188" t="s">
        <v>307</v>
      </c>
      <c r="AH38" s="88" t="s">
        <v>166</v>
      </c>
      <c r="AI38" s="88">
        <v>9.07</v>
      </c>
      <c r="AJ38" s="105">
        <v>4</v>
      </c>
      <c r="AK38" s="81"/>
      <c r="AL38" s="84"/>
      <c r="AM38" s="82"/>
      <c r="AN38" s="205"/>
      <c r="AO38" s="144"/>
      <c r="AP38" s="144"/>
      <c r="AQ38" s="144"/>
      <c r="AR38" s="144"/>
      <c r="AS38" s="144"/>
      <c r="AT38" s="144"/>
      <c r="AU38" s="144"/>
      <c r="AV38" s="100"/>
      <c r="AW38" s="100"/>
      <c r="AX38" s="100"/>
      <c r="AY38" s="100"/>
      <c r="AZ38" s="100"/>
      <c r="BA38" s="100"/>
      <c r="BB38" s="100"/>
      <c r="BC38" s="100"/>
      <c r="BD38" s="100"/>
      <c r="BE38" s="100"/>
      <c r="BF38" s="100"/>
      <c r="BG38" s="100"/>
      <c r="BH38" s="100"/>
      <c r="BI38" s="100"/>
    </row>
    <row r="39" spans="1:61" ht="19" x14ac:dyDescent="0.25">
      <c r="A39" s="188" t="s">
        <v>307</v>
      </c>
      <c r="B39" s="106">
        <v>34</v>
      </c>
      <c r="C39" s="105" t="s">
        <v>194</v>
      </c>
      <c r="D39" s="176" t="s">
        <v>144</v>
      </c>
      <c r="E39" s="75">
        <v>6.57</v>
      </c>
      <c r="F39" s="19">
        <v>3</v>
      </c>
      <c r="G39" s="16"/>
      <c r="H39" s="16"/>
      <c r="I39" s="16"/>
      <c r="J39" s="16"/>
      <c r="K39" s="16"/>
      <c r="L39" s="16"/>
      <c r="M39" s="144"/>
      <c r="N39" s="144"/>
      <c r="O39" s="144"/>
      <c r="P39" s="144"/>
      <c r="Q39" s="144"/>
      <c r="R39" s="18" t="s">
        <v>51</v>
      </c>
      <c r="S39" s="88" t="s">
        <v>181</v>
      </c>
      <c r="T39" s="75">
        <v>9.0399999999999991</v>
      </c>
      <c r="U39" s="39">
        <v>2</v>
      </c>
      <c r="V39" s="144"/>
      <c r="W39" s="18" t="s">
        <v>51</v>
      </c>
      <c r="X39" s="88" t="s">
        <v>193</v>
      </c>
      <c r="Y39" s="75">
        <v>11.06</v>
      </c>
      <c r="Z39" s="39">
        <v>1</v>
      </c>
      <c r="AA39" s="144"/>
      <c r="AB39" s="18" t="s">
        <v>51</v>
      </c>
      <c r="AC39" s="88" t="s">
        <v>193</v>
      </c>
      <c r="AD39" s="75">
        <v>10.36</v>
      </c>
      <c r="AE39" s="39">
        <v>3</v>
      </c>
      <c r="AF39" s="144"/>
      <c r="AG39" s="28" t="s">
        <v>55</v>
      </c>
      <c r="AH39" s="90" t="s">
        <v>181</v>
      </c>
      <c r="AI39" s="90">
        <v>9.5</v>
      </c>
      <c r="AJ39" s="105">
        <v>3</v>
      </c>
      <c r="AK39" s="85"/>
      <c r="AL39" s="84"/>
      <c r="AM39" s="82"/>
      <c r="AN39" s="205"/>
      <c r="AO39" s="144"/>
      <c r="AP39" s="144"/>
      <c r="AQ39" s="144"/>
      <c r="AR39" s="144"/>
      <c r="AS39" s="144"/>
      <c r="AT39" s="144"/>
      <c r="AU39" s="144"/>
      <c r="AV39" s="100"/>
      <c r="AW39" s="100"/>
      <c r="AX39" s="100"/>
      <c r="AY39" s="100"/>
      <c r="AZ39" s="100"/>
      <c r="BA39" s="100"/>
      <c r="BB39" s="100"/>
      <c r="BC39" s="100"/>
      <c r="BD39" s="100"/>
      <c r="BE39" s="100"/>
      <c r="BF39" s="100"/>
      <c r="BG39" s="100"/>
      <c r="BH39" s="100"/>
      <c r="BI39" s="100"/>
    </row>
    <row r="40" spans="1:61" ht="19" x14ac:dyDescent="0.25">
      <c r="A40" s="28" t="s">
        <v>55</v>
      </c>
      <c r="B40" s="108">
        <v>39</v>
      </c>
      <c r="C40" s="105" t="s">
        <v>199</v>
      </c>
      <c r="D40" s="176" t="s">
        <v>210</v>
      </c>
      <c r="E40" s="75">
        <v>4.2699999999999996</v>
      </c>
      <c r="F40" s="19">
        <v>4</v>
      </c>
      <c r="G40" s="16"/>
      <c r="H40" s="16"/>
      <c r="I40" s="16"/>
      <c r="J40" s="16"/>
      <c r="K40" s="16"/>
      <c r="L40" s="16"/>
      <c r="M40" s="144"/>
      <c r="N40" s="144"/>
      <c r="O40" s="144"/>
      <c r="P40" s="144"/>
      <c r="Q40" s="144"/>
      <c r="R40" s="23" t="s">
        <v>52</v>
      </c>
      <c r="S40" s="90" t="s">
        <v>193</v>
      </c>
      <c r="T40" s="90">
        <v>12.6</v>
      </c>
      <c r="U40" s="21">
        <v>1</v>
      </c>
      <c r="V40" s="144"/>
      <c r="W40" s="23" t="s">
        <v>52</v>
      </c>
      <c r="X40" s="90" t="s">
        <v>181</v>
      </c>
      <c r="Y40" s="75">
        <v>9.83</v>
      </c>
      <c r="Z40" s="21">
        <v>2</v>
      </c>
      <c r="AA40" s="144"/>
      <c r="AB40" s="23" t="s">
        <v>52</v>
      </c>
      <c r="AC40" s="90" t="s">
        <v>166</v>
      </c>
      <c r="AD40" s="90">
        <v>14.67</v>
      </c>
      <c r="AE40" s="21">
        <v>1</v>
      </c>
      <c r="AF40" s="144"/>
      <c r="AJ40" s="144"/>
      <c r="AK40" s="205"/>
      <c r="AL40" s="205"/>
      <c r="AM40" s="205"/>
      <c r="AN40" s="205"/>
      <c r="AO40" s="144"/>
      <c r="AP40" s="144"/>
      <c r="AQ40" s="144"/>
      <c r="AR40" s="144"/>
      <c r="AS40" s="144"/>
      <c r="AT40" s="144"/>
      <c r="AU40" s="144"/>
      <c r="AV40" s="100"/>
      <c r="AW40" s="100"/>
      <c r="AX40" s="100"/>
      <c r="AY40" s="100"/>
      <c r="AZ40" s="100"/>
      <c r="BA40" s="100"/>
      <c r="BB40" s="100"/>
      <c r="BC40" s="100"/>
      <c r="BD40" s="100"/>
      <c r="BE40" s="100"/>
      <c r="BF40" s="100"/>
      <c r="BG40" s="100"/>
      <c r="BH40" s="100"/>
      <c r="BI40" s="100"/>
    </row>
    <row r="41" spans="1:61" ht="19" x14ac:dyDescent="0.25">
      <c r="A41" s="17"/>
      <c r="B41" s="16"/>
      <c r="C41" s="16"/>
      <c r="D41" s="27"/>
      <c r="E41" s="40"/>
      <c r="F41" s="16"/>
      <c r="G41" s="16"/>
      <c r="H41" s="16"/>
      <c r="I41" s="16"/>
      <c r="J41" s="16"/>
      <c r="K41" s="16"/>
      <c r="L41" s="16"/>
      <c r="M41" s="17" t="s">
        <v>54</v>
      </c>
      <c r="N41" s="27" t="s">
        <v>64</v>
      </c>
      <c r="O41" s="27"/>
      <c r="P41" s="17">
        <v>21</v>
      </c>
      <c r="Q41" s="144"/>
      <c r="R41" s="188" t="s">
        <v>307</v>
      </c>
      <c r="S41" s="90" t="s">
        <v>183</v>
      </c>
      <c r="T41" s="90">
        <v>7.1</v>
      </c>
      <c r="U41" s="30">
        <v>3</v>
      </c>
      <c r="V41" s="144"/>
      <c r="W41" s="188" t="s">
        <v>307</v>
      </c>
      <c r="X41" s="90" t="s">
        <v>163</v>
      </c>
      <c r="Y41" s="90">
        <v>9.3699999999999992</v>
      </c>
      <c r="Z41" s="30">
        <v>3</v>
      </c>
      <c r="AA41" s="144"/>
      <c r="AB41" s="188" t="s">
        <v>307</v>
      </c>
      <c r="AC41" s="88" t="s">
        <v>231</v>
      </c>
      <c r="AD41" s="88">
        <v>8.0299999999999994</v>
      </c>
      <c r="AE41" s="21">
        <v>4</v>
      </c>
      <c r="AF41" s="144"/>
      <c r="AJ41" s="144"/>
      <c r="AK41" s="205"/>
      <c r="AL41" s="205"/>
      <c r="AM41" s="205"/>
      <c r="AN41" s="205"/>
      <c r="AO41" s="144"/>
      <c r="AP41" s="144"/>
      <c r="AQ41" s="144"/>
      <c r="AR41" s="144"/>
      <c r="AS41" s="144"/>
      <c r="AT41" s="144"/>
      <c r="AU41" s="144"/>
      <c r="AV41" s="100"/>
      <c r="AW41" s="100"/>
      <c r="AX41" s="100"/>
      <c r="AY41" s="100"/>
      <c r="AZ41" s="100"/>
      <c r="BA41" s="100"/>
      <c r="BB41" s="100"/>
      <c r="BC41" s="100"/>
      <c r="BD41" s="100"/>
      <c r="BE41" s="100"/>
      <c r="BF41" s="100"/>
      <c r="BG41" s="100"/>
      <c r="BH41" s="100"/>
      <c r="BI41" s="100"/>
    </row>
    <row r="42" spans="1:61" ht="19" x14ac:dyDescent="0.25">
      <c r="A42" s="17"/>
      <c r="B42" s="16"/>
      <c r="C42" s="16"/>
      <c r="D42" s="27"/>
      <c r="E42" s="40"/>
      <c r="F42" s="16"/>
      <c r="G42" s="16"/>
      <c r="H42" s="16"/>
      <c r="I42" s="16"/>
      <c r="J42" s="16"/>
      <c r="K42" s="16"/>
      <c r="L42" s="16"/>
      <c r="M42" s="18" t="s">
        <v>51</v>
      </c>
      <c r="N42" s="75" t="s">
        <v>169</v>
      </c>
      <c r="O42" s="75">
        <v>9.84</v>
      </c>
      <c r="P42" s="31">
        <v>1</v>
      </c>
      <c r="Q42" s="144"/>
      <c r="R42" s="28" t="s">
        <v>55</v>
      </c>
      <c r="S42" s="90" t="s">
        <v>171</v>
      </c>
      <c r="T42" s="90">
        <v>3.9</v>
      </c>
      <c r="U42" s="30">
        <v>4</v>
      </c>
      <c r="V42" s="144"/>
      <c r="W42" s="28" t="s">
        <v>55</v>
      </c>
      <c r="X42" s="90" t="s">
        <v>176</v>
      </c>
      <c r="Y42" s="90">
        <v>5.84</v>
      </c>
      <c r="Z42" s="30">
        <v>4</v>
      </c>
      <c r="AA42" s="144"/>
      <c r="AB42" s="28" t="s">
        <v>55</v>
      </c>
      <c r="AC42" s="90" t="s">
        <v>181</v>
      </c>
      <c r="AD42" s="90">
        <v>11.17</v>
      </c>
      <c r="AE42" s="30">
        <v>2</v>
      </c>
      <c r="AF42" s="144"/>
      <c r="AG42" s="144"/>
      <c r="AH42" s="144"/>
      <c r="AI42" s="145"/>
      <c r="AJ42" s="144"/>
      <c r="AK42" s="144"/>
      <c r="AL42" s="144"/>
      <c r="AM42" s="144"/>
      <c r="AN42" s="144"/>
      <c r="AO42" s="144"/>
      <c r="AP42" s="144"/>
      <c r="AQ42" s="144"/>
      <c r="AR42" s="144"/>
      <c r="AS42" s="144"/>
      <c r="AT42" s="144"/>
      <c r="AU42" s="144"/>
      <c r="AV42" s="100"/>
      <c r="AW42" s="100"/>
      <c r="AX42" s="100"/>
      <c r="AY42" s="100"/>
      <c r="AZ42" s="100"/>
      <c r="BA42" s="100"/>
      <c r="BB42" s="100"/>
      <c r="BC42" s="100"/>
      <c r="BD42" s="100"/>
      <c r="BE42" s="100"/>
      <c r="BF42" s="100"/>
      <c r="BG42" s="100"/>
      <c r="BH42" s="100"/>
      <c r="BI42" s="100"/>
    </row>
    <row r="43" spans="1:61" ht="19" x14ac:dyDescent="0.25">
      <c r="A43" s="17" t="s">
        <v>68</v>
      </c>
      <c r="C43" s="17"/>
      <c r="D43" s="27"/>
      <c r="E43" s="27"/>
      <c r="F43" s="17">
        <v>7</v>
      </c>
      <c r="G43" s="16"/>
      <c r="H43" s="16"/>
      <c r="I43" s="16"/>
      <c r="J43" s="16"/>
      <c r="K43" s="16"/>
      <c r="L43" s="16"/>
      <c r="M43" s="23" t="s">
        <v>52</v>
      </c>
      <c r="N43" s="75" t="s">
        <v>205</v>
      </c>
      <c r="O43" s="75">
        <v>6.76</v>
      </c>
      <c r="P43" s="19">
        <v>3</v>
      </c>
      <c r="Q43" s="144"/>
      <c r="R43" s="16"/>
      <c r="S43" s="40"/>
      <c r="T43" s="40"/>
      <c r="U43" s="16"/>
      <c r="V43" s="144"/>
      <c r="W43" s="16"/>
      <c r="X43" s="40"/>
      <c r="Y43" s="40"/>
      <c r="Z43" s="16"/>
      <c r="AA43" s="144"/>
      <c r="AB43" s="144"/>
      <c r="AC43" s="111"/>
      <c r="AD43" s="111"/>
      <c r="AE43" s="139"/>
      <c r="AF43" s="144"/>
      <c r="AG43" s="144"/>
      <c r="AH43" s="144"/>
      <c r="AI43" s="145"/>
      <c r="AJ43" s="144"/>
      <c r="AK43" s="144"/>
      <c r="AL43" s="144"/>
      <c r="AM43" s="144"/>
      <c r="AN43" s="144"/>
      <c r="AO43" s="144"/>
      <c r="AP43" s="144"/>
      <c r="AQ43" s="144"/>
      <c r="AR43" s="144"/>
      <c r="AS43" s="144"/>
      <c r="AT43" s="144"/>
      <c r="AU43" s="144"/>
      <c r="AV43" s="100"/>
      <c r="AW43" s="100"/>
      <c r="AX43" s="100"/>
      <c r="AY43" s="100"/>
      <c r="AZ43" s="100"/>
      <c r="BA43" s="100"/>
      <c r="BB43" s="100"/>
      <c r="BC43" s="100"/>
      <c r="BD43" s="100"/>
      <c r="BE43" s="100"/>
      <c r="BF43" s="100"/>
      <c r="BG43" s="100"/>
      <c r="BH43" s="100"/>
      <c r="BI43" s="100"/>
    </row>
    <row r="44" spans="1:61" ht="19" x14ac:dyDescent="0.25">
      <c r="A44" s="18" t="s">
        <v>51</v>
      </c>
      <c r="B44" s="104">
        <v>4</v>
      </c>
      <c r="C44" s="105" t="s">
        <v>165</v>
      </c>
      <c r="D44" s="176" t="s">
        <v>143</v>
      </c>
      <c r="E44" s="75">
        <v>6.24</v>
      </c>
      <c r="F44" s="21">
        <v>3</v>
      </c>
      <c r="G44" s="16"/>
      <c r="H44" s="16"/>
      <c r="I44" s="16"/>
      <c r="J44" s="16"/>
      <c r="K44" s="16"/>
      <c r="L44" s="16"/>
      <c r="M44" s="188" t="s">
        <v>307</v>
      </c>
      <c r="N44" s="75" t="s">
        <v>171</v>
      </c>
      <c r="O44" s="75">
        <v>9.33</v>
      </c>
      <c r="P44" s="29">
        <v>2</v>
      </c>
      <c r="Q44" s="144"/>
      <c r="R44" s="16"/>
      <c r="S44" s="27" t="s">
        <v>69</v>
      </c>
      <c r="T44" s="27"/>
      <c r="U44" s="17">
        <v>28</v>
      </c>
      <c r="V44" s="144"/>
      <c r="W44" s="16"/>
      <c r="X44" s="27" t="s">
        <v>70</v>
      </c>
      <c r="Y44" s="27"/>
      <c r="Z44" s="17">
        <v>34</v>
      </c>
      <c r="AA44" s="144"/>
      <c r="AF44" s="144"/>
      <c r="AG44" s="144"/>
      <c r="AH44" s="144"/>
      <c r="AI44" s="145"/>
      <c r="AJ44" s="144"/>
      <c r="AK44" s="144"/>
      <c r="AL44" s="144"/>
      <c r="AM44" s="144"/>
      <c r="AN44" s="144"/>
      <c r="AO44" s="144"/>
      <c r="AP44" s="144"/>
      <c r="AQ44" s="144"/>
      <c r="AR44" s="144"/>
      <c r="AS44" s="144"/>
      <c r="AT44" s="144"/>
      <c r="AU44" s="144"/>
      <c r="AV44" s="100"/>
      <c r="AW44" s="100"/>
      <c r="AX44" s="100"/>
      <c r="AY44" s="100"/>
      <c r="AZ44" s="100"/>
      <c r="BA44" s="100"/>
      <c r="BB44" s="100"/>
      <c r="BC44" s="100"/>
      <c r="BD44" s="100"/>
      <c r="BE44" s="100"/>
      <c r="BF44" s="100"/>
      <c r="BG44" s="100"/>
      <c r="BH44" s="100"/>
      <c r="BI44" s="100"/>
    </row>
    <row r="45" spans="1:61" ht="19" x14ac:dyDescent="0.25">
      <c r="A45" s="23" t="s">
        <v>52</v>
      </c>
      <c r="B45" s="106">
        <v>21</v>
      </c>
      <c r="C45" s="105" t="s">
        <v>181</v>
      </c>
      <c r="D45" s="176" t="s">
        <v>210</v>
      </c>
      <c r="E45" s="75">
        <v>12.34</v>
      </c>
      <c r="F45" s="25">
        <v>1</v>
      </c>
      <c r="G45" s="16"/>
      <c r="H45" s="16"/>
      <c r="I45" s="16"/>
      <c r="J45" s="16"/>
      <c r="K45" s="16"/>
      <c r="L45" s="16"/>
      <c r="M45" s="17"/>
      <c r="N45" s="16"/>
      <c r="O45" s="16"/>
      <c r="P45" s="16"/>
      <c r="Q45" s="144"/>
      <c r="R45" s="18" t="s">
        <v>51</v>
      </c>
      <c r="S45" s="88" t="s">
        <v>188</v>
      </c>
      <c r="T45" s="75">
        <v>6.65</v>
      </c>
      <c r="U45" s="39">
        <v>4</v>
      </c>
      <c r="V45" s="144"/>
      <c r="W45" s="18" t="s">
        <v>51</v>
      </c>
      <c r="X45" s="88" t="s">
        <v>166</v>
      </c>
      <c r="Y45" s="75">
        <v>10.83</v>
      </c>
      <c r="Z45" s="39">
        <v>2</v>
      </c>
      <c r="AA45" s="144"/>
      <c r="AF45" s="144"/>
      <c r="AG45" s="144"/>
      <c r="AH45" s="144"/>
      <c r="AI45" s="145"/>
      <c r="AJ45" s="144"/>
      <c r="AK45" s="144"/>
      <c r="AL45" s="144"/>
      <c r="AM45" s="144"/>
      <c r="AN45" s="144"/>
      <c r="AO45" s="144"/>
      <c r="AP45" s="144"/>
      <c r="AQ45" s="144"/>
      <c r="AR45" s="144"/>
      <c r="AS45" s="144"/>
      <c r="AT45" s="144"/>
      <c r="AU45" s="144"/>
      <c r="AV45" s="100"/>
      <c r="AW45" s="100"/>
      <c r="AX45" s="100"/>
      <c r="AY45" s="100"/>
      <c r="AZ45" s="100"/>
      <c r="BA45" s="100"/>
      <c r="BB45" s="100"/>
      <c r="BC45" s="100"/>
      <c r="BD45" s="100"/>
      <c r="BE45" s="100"/>
      <c r="BF45" s="100"/>
      <c r="BG45" s="100"/>
      <c r="BH45" s="100"/>
      <c r="BI45" s="100"/>
    </row>
    <row r="46" spans="1:61" ht="19" x14ac:dyDescent="0.25">
      <c r="A46" s="188" t="s">
        <v>307</v>
      </c>
      <c r="B46" s="106">
        <v>28</v>
      </c>
      <c r="C46" s="105" t="s">
        <v>188</v>
      </c>
      <c r="D46" s="176" t="s">
        <v>146</v>
      </c>
      <c r="E46" s="75">
        <v>10.16</v>
      </c>
      <c r="F46" s="21">
        <v>2</v>
      </c>
      <c r="G46" s="16"/>
      <c r="H46" s="17" t="s">
        <v>54</v>
      </c>
      <c r="I46" s="40" t="s">
        <v>71</v>
      </c>
      <c r="J46" s="40"/>
      <c r="K46" s="17">
        <v>16</v>
      </c>
      <c r="L46" s="16"/>
      <c r="M46" s="144"/>
      <c r="N46" s="144"/>
      <c r="O46" s="144"/>
      <c r="P46" s="144"/>
      <c r="Q46" s="144"/>
      <c r="R46" s="23" t="s">
        <v>52</v>
      </c>
      <c r="S46" s="90" t="s">
        <v>176</v>
      </c>
      <c r="T46" s="90">
        <v>8</v>
      </c>
      <c r="U46" s="21">
        <v>2</v>
      </c>
      <c r="V46" s="144"/>
      <c r="W46" s="23" t="s">
        <v>52</v>
      </c>
      <c r="X46" s="90" t="s">
        <v>198</v>
      </c>
      <c r="Y46" s="90">
        <v>10.07</v>
      </c>
      <c r="Z46" s="21">
        <v>3</v>
      </c>
      <c r="AA46" s="144"/>
      <c r="AB46" s="144"/>
      <c r="AC46" s="144"/>
      <c r="AD46" s="144"/>
      <c r="AE46" s="144"/>
      <c r="AF46" s="144"/>
      <c r="AG46" s="144"/>
      <c r="AH46" s="144"/>
      <c r="AI46" s="145"/>
      <c r="AJ46" s="144"/>
      <c r="AK46" s="144"/>
      <c r="AL46" s="144"/>
      <c r="AM46" s="144"/>
      <c r="AN46" s="144"/>
      <c r="AO46" s="144"/>
      <c r="AP46" s="144"/>
      <c r="AQ46" s="144"/>
      <c r="AR46" s="144"/>
      <c r="AS46" s="144"/>
      <c r="AT46" s="144"/>
      <c r="AU46" s="144"/>
      <c r="AV46" s="100"/>
      <c r="AW46" s="100"/>
      <c r="AX46" s="100"/>
      <c r="AY46" s="100"/>
      <c r="AZ46" s="100"/>
      <c r="BA46" s="100"/>
      <c r="BB46" s="100"/>
      <c r="BC46" s="100"/>
      <c r="BD46" s="100"/>
      <c r="BE46" s="100"/>
      <c r="BF46" s="100"/>
      <c r="BG46" s="100"/>
      <c r="BH46" s="100"/>
      <c r="BI46" s="100"/>
    </row>
    <row r="47" spans="1:61" ht="19" x14ac:dyDescent="0.25">
      <c r="A47" s="28" t="s">
        <v>55</v>
      </c>
      <c r="B47" s="108">
        <v>45</v>
      </c>
      <c r="C47" s="105" t="s">
        <v>205</v>
      </c>
      <c r="D47" s="176" t="s">
        <v>210</v>
      </c>
      <c r="E47" s="75">
        <v>3.16</v>
      </c>
      <c r="F47" s="30">
        <v>4</v>
      </c>
      <c r="G47" s="16"/>
      <c r="H47" s="18" t="s">
        <v>51</v>
      </c>
      <c r="I47" s="88" t="s">
        <v>165</v>
      </c>
      <c r="J47" s="75">
        <v>10.1</v>
      </c>
      <c r="K47" s="39">
        <v>3</v>
      </c>
      <c r="L47" s="16"/>
      <c r="M47" s="144"/>
      <c r="N47" s="144"/>
      <c r="O47" s="144"/>
      <c r="P47" s="144"/>
      <c r="Q47" s="144"/>
      <c r="R47" s="188" t="s">
        <v>307</v>
      </c>
      <c r="S47" s="90" t="s">
        <v>163</v>
      </c>
      <c r="T47" s="90">
        <v>11.94</v>
      </c>
      <c r="U47" s="30">
        <v>1</v>
      </c>
      <c r="V47" s="144"/>
      <c r="W47" s="188" t="s">
        <v>307</v>
      </c>
      <c r="X47" s="90" t="s">
        <v>231</v>
      </c>
      <c r="Y47" s="90">
        <v>14.83</v>
      </c>
      <c r="Z47" s="30">
        <v>1</v>
      </c>
      <c r="AA47" s="144"/>
      <c r="AB47" s="144"/>
      <c r="AC47" s="144"/>
      <c r="AD47" s="144"/>
      <c r="AE47" s="144"/>
      <c r="AF47" s="144"/>
      <c r="AG47" s="144"/>
      <c r="AH47" s="144"/>
      <c r="AI47" s="145"/>
      <c r="AJ47" s="144"/>
      <c r="AK47" s="144"/>
      <c r="AL47" s="144"/>
      <c r="AM47" s="144"/>
      <c r="AN47" s="144"/>
      <c r="AO47" s="144"/>
      <c r="AP47" s="144"/>
      <c r="AQ47" s="144"/>
      <c r="AR47" s="144"/>
      <c r="AS47" s="144"/>
      <c r="AT47" s="144"/>
      <c r="AU47" s="144"/>
      <c r="AV47" s="100"/>
      <c r="AW47" s="100"/>
      <c r="AX47" s="100"/>
      <c r="AY47" s="100"/>
      <c r="AZ47" s="100"/>
      <c r="BA47" s="100"/>
      <c r="BB47" s="100"/>
      <c r="BC47" s="100"/>
      <c r="BD47" s="100"/>
      <c r="BE47" s="100"/>
      <c r="BF47" s="100"/>
      <c r="BG47" s="100"/>
      <c r="BH47" s="100"/>
      <c r="BI47" s="100"/>
    </row>
    <row r="48" spans="1:61" ht="19" x14ac:dyDescent="0.25">
      <c r="A48" s="78"/>
      <c r="B48" s="16"/>
      <c r="C48" s="16"/>
      <c r="D48" s="27"/>
      <c r="E48" s="40"/>
      <c r="F48" s="16"/>
      <c r="G48" s="16"/>
      <c r="H48" s="23" t="s">
        <v>52</v>
      </c>
      <c r="I48" s="90" t="s">
        <v>319</v>
      </c>
      <c r="J48" s="90">
        <v>10.3</v>
      </c>
      <c r="K48" s="21">
        <v>2</v>
      </c>
      <c r="L48" s="16"/>
      <c r="M48" s="144"/>
      <c r="N48" s="144"/>
      <c r="O48" s="144"/>
      <c r="P48" s="144"/>
      <c r="Q48" s="144"/>
      <c r="R48" s="28" t="s">
        <v>55</v>
      </c>
      <c r="S48" s="90" t="s">
        <v>169</v>
      </c>
      <c r="T48" s="90">
        <v>7.84</v>
      </c>
      <c r="U48" s="30">
        <v>3</v>
      </c>
      <c r="V48" s="144"/>
      <c r="W48" s="28" t="s">
        <v>55</v>
      </c>
      <c r="X48" s="90" t="s">
        <v>338</v>
      </c>
      <c r="Y48" s="90">
        <v>9.94</v>
      </c>
      <c r="Z48" s="30">
        <v>4</v>
      </c>
      <c r="AA48" s="144"/>
      <c r="AB48" s="144"/>
      <c r="AC48" s="144"/>
      <c r="AD48" s="144"/>
      <c r="AE48" s="144"/>
      <c r="AF48" s="144"/>
      <c r="AG48" s="144"/>
      <c r="AH48" s="144"/>
      <c r="AI48" s="145"/>
      <c r="AJ48" s="144"/>
      <c r="AK48" s="144"/>
      <c r="AL48" s="144"/>
      <c r="AM48" s="144"/>
      <c r="AN48" s="144"/>
      <c r="AO48" s="144"/>
      <c r="AP48" s="144"/>
      <c r="AQ48" s="144"/>
      <c r="AR48" s="144"/>
      <c r="AS48" s="144"/>
      <c r="AT48" s="144"/>
      <c r="AU48" s="144"/>
      <c r="AV48" s="100"/>
      <c r="AW48" s="100"/>
      <c r="AX48" s="100"/>
      <c r="AY48" s="100"/>
      <c r="AZ48" s="100"/>
      <c r="BA48" s="100"/>
      <c r="BB48" s="100"/>
      <c r="BC48" s="100"/>
      <c r="BD48" s="100"/>
      <c r="BE48" s="100"/>
      <c r="BF48" s="100"/>
      <c r="BG48" s="100"/>
      <c r="BH48" s="100"/>
      <c r="BI48" s="100"/>
    </row>
    <row r="49" spans="1:61" ht="19" x14ac:dyDescent="0.25">
      <c r="A49" s="78" t="s">
        <v>72</v>
      </c>
      <c r="C49" s="17"/>
      <c r="D49" s="27"/>
      <c r="E49" s="27"/>
      <c r="F49" s="17">
        <v>8</v>
      </c>
      <c r="G49" s="16"/>
      <c r="H49" s="188" t="s">
        <v>307</v>
      </c>
      <c r="I49" s="90" t="s">
        <v>169</v>
      </c>
      <c r="J49" s="90">
        <v>13.44</v>
      </c>
      <c r="K49" s="30">
        <v>1</v>
      </c>
      <c r="L49" s="16"/>
      <c r="M49" s="144"/>
      <c r="N49" s="144"/>
      <c r="O49" s="144"/>
      <c r="P49" s="144"/>
      <c r="Q49" s="144"/>
      <c r="R49" s="16"/>
      <c r="S49" s="40"/>
      <c r="T49" s="40"/>
      <c r="U49" s="16"/>
      <c r="V49" s="144"/>
      <c r="W49" s="144"/>
      <c r="X49" s="144"/>
      <c r="Y49" s="144"/>
      <c r="Z49" s="144"/>
      <c r="AA49" s="144"/>
      <c r="AB49" s="144"/>
      <c r="AC49" s="144"/>
      <c r="AD49" s="144"/>
      <c r="AE49" s="144"/>
      <c r="AF49" s="144"/>
      <c r="AG49" s="144"/>
      <c r="AH49" s="144"/>
      <c r="AI49" s="145"/>
      <c r="AJ49" s="144"/>
      <c r="AK49" s="144"/>
      <c r="AL49" s="144"/>
      <c r="AM49" s="144"/>
      <c r="AN49" s="144"/>
      <c r="AO49" s="144"/>
      <c r="AP49" s="144"/>
      <c r="AQ49" s="144"/>
      <c r="AR49" s="144"/>
      <c r="AS49" s="144"/>
      <c r="AT49" s="144"/>
      <c r="AU49" s="144"/>
      <c r="AV49" s="100"/>
      <c r="AW49" s="100"/>
      <c r="AX49" s="100"/>
      <c r="AY49" s="100"/>
      <c r="AZ49" s="100"/>
      <c r="BA49" s="100"/>
      <c r="BB49" s="100"/>
      <c r="BC49" s="100"/>
      <c r="BD49" s="100"/>
      <c r="BE49" s="100"/>
      <c r="BF49" s="100"/>
      <c r="BG49" s="100"/>
      <c r="BH49" s="100"/>
      <c r="BI49" s="100"/>
    </row>
    <row r="50" spans="1:61" ht="19" x14ac:dyDescent="0.25">
      <c r="A50" s="18" t="s">
        <v>51</v>
      </c>
      <c r="B50" s="104">
        <v>9</v>
      </c>
      <c r="C50" s="105" t="s">
        <v>169</v>
      </c>
      <c r="D50" s="176" t="s">
        <v>144</v>
      </c>
      <c r="E50" s="72">
        <v>9.34</v>
      </c>
      <c r="F50" s="31">
        <v>3</v>
      </c>
      <c r="G50" s="16"/>
      <c r="H50" s="28" t="s">
        <v>55</v>
      </c>
      <c r="I50" s="90" t="s">
        <v>200</v>
      </c>
      <c r="J50" s="90">
        <v>8.83</v>
      </c>
      <c r="K50" s="30">
        <v>4</v>
      </c>
      <c r="L50" s="16"/>
      <c r="M50" s="17" t="s">
        <v>54</v>
      </c>
      <c r="N50" s="27" t="s">
        <v>71</v>
      </c>
      <c r="O50" s="27"/>
      <c r="P50" s="17">
        <v>22</v>
      </c>
      <c r="Q50" s="144"/>
      <c r="R50" s="16"/>
      <c r="S50" s="40"/>
      <c r="T50" s="40"/>
      <c r="U50" s="16"/>
      <c r="V50" s="144"/>
      <c r="W50" s="144"/>
      <c r="X50" s="144"/>
      <c r="Y50" s="144"/>
      <c r="Z50" s="144"/>
      <c r="AA50" s="144"/>
      <c r="AB50" s="144"/>
      <c r="AC50" s="144"/>
      <c r="AD50" s="144"/>
      <c r="AE50" s="144"/>
      <c r="AF50" s="144"/>
      <c r="AG50" s="144"/>
      <c r="AH50" s="144"/>
      <c r="AI50" s="145"/>
      <c r="AJ50" s="144"/>
      <c r="AK50" s="144"/>
      <c r="AL50" s="144"/>
      <c r="AM50" s="144"/>
      <c r="AN50" s="144"/>
      <c r="AO50" s="144"/>
      <c r="AP50" s="144"/>
      <c r="AQ50" s="144"/>
      <c r="AR50" s="144"/>
      <c r="AS50" s="144"/>
      <c r="AT50" s="144"/>
      <c r="AU50" s="144"/>
      <c r="AV50" s="100"/>
      <c r="AW50" s="100"/>
      <c r="AX50" s="100"/>
      <c r="AY50" s="100"/>
      <c r="AZ50" s="100"/>
      <c r="BA50" s="100"/>
      <c r="BB50" s="100"/>
      <c r="BC50" s="100"/>
      <c r="BD50" s="100"/>
      <c r="BE50" s="100"/>
      <c r="BF50" s="100"/>
      <c r="BG50" s="100"/>
      <c r="BH50" s="100"/>
      <c r="BI50" s="100"/>
    </row>
    <row r="51" spans="1:61" ht="19" x14ac:dyDescent="0.25">
      <c r="A51" s="23" t="s">
        <v>52</v>
      </c>
      <c r="B51" s="106">
        <v>16</v>
      </c>
      <c r="C51" s="105" t="s">
        <v>176</v>
      </c>
      <c r="D51" s="176" t="s">
        <v>147</v>
      </c>
      <c r="E51" s="73">
        <v>9.67</v>
      </c>
      <c r="F51" s="19">
        <v>2</v>
      </c>
      <c r="G51" s="16"/>
      <c r="H51" s="16"/>
      <c r="I51" s="16"/>
      <c r="J51" s="16"/>
      <c r="K51" s="16"/>
      <c r="L51" s="16"/>
      <c r="M51" s="18" t="s">
        <v>51</v>
      </c>
      <c r="N51" s="75" t="s">
        <v>186</v>
      </c>
      <c r="O51" s="75">
        <v>10.5</v>
      </c>
      <c r="P51" s="31">
        <v>3</v>
      </c>
      <c r="Q51" s="144"/>
      <c r="R51" s="16"/>
      <c r="S51" s="27" t="s">
        <v>73</v>
      </c>
      <c r="T51" s="27"/>
      <c r="U51" s="17">
        <v>29</v>
      </c>
      <c r="V51" s="144"/>
      <c r="W51" s="144"/>
      <c r="X51" s="144"/>
      <c r="Y51" s="144"/>
      <c r="Z51" s="144"/>
      <c r="AA51" s="144"/>
      <c r="AB51" s="144"/>
      <c r="AC51" s="144"/>
      <c r="AD51" s="144"/>
      <c r="AE51" s="144"/>
      <c r="AF51" s="144"/>
      <c r="AG51" s="144"/>
      <c r="AH51" s="144"/>
      <c r="AI51" s="145"/>
      <c r="AJ51" s="144"/>
      <c r="AK51" s="144"/>
      <c r="AL51" s="144"/>
      <c r="AM51" s="144"/>
      <c r="AN51" s="144"/>
      <c r="AO51" s="144"/>
      <c r="AP51" s="144"/>
      <c r="AQ51" s="144"/>
      <c r="AR51" s="144"/>
      <c r="AS51" s="144"/>
      <c r="AT51" s="144"/>
      <c r="AU51" s="144"/>
      <c r="AV51" s="100"/>
      <c r="AW51" s="100"/>
      <c r="AX51" s="100"/>
      <c r="AY51" s="100"/>
      <c r="AZ51" s="100"/>
      <c r="BA51" s="100"/>
      <c r="BB51" s="100"/>
      <c r="BC51" s="100"/>
      <c r="BD51" s="100"/>
      <c r="BE51" s="100"/>
      <c r="BF51" s="100"/>
      <c r="BG51" s="100"/>
      <c r="BH51" s="100"/>
      <c r="BI51" s="100"/>
    </row>
    <row r="52" spans="1:61" ht="19" x14ac:dyDescent="0.25">
      <c r="A52" s="188" t="s">
        <v>307</v>
      </c>
      <c r="B52" s="106">
        <v>33</v>
      </c>
      <c r="C52" s="105" t="s">
        <v>193</v>
      </c>
      <c r="D52" s="176" t="s">
        <v>147</v>
      </c>
      <c r="E52" s="109">
        <v>10.34</v>
      </c>
      <c r="F52" s="29">
        <v>1</v>
      </c>
      <c r="G52" s="16"/>
      <c r="H52" s="16"/>
      <c r="I52" s="16"/>
      <c r="J52" s="16"/>
      <c r="K52" s="16"/>
      <c r="L52" s="16"/>
      <c r="M52" s="23" t="s">
        <v>52</v>
      </c>
      <c r="N52" s="75" t="s">
        <v>180</v>
      </c>
      <c r="O52" s="75">
        <v>15.34</v>
      </c>
      <c r="P52" s="19">
        <v>1</v>
      </c>
      <c r="Q52" s="144"/>
      <c r="R52" s="18" t="s">
        <v>51</v>
      </c>
      <c r="S52" s="88" t="s">
        <v>198</v>
      </c>
      <c r="T52" s="88">
        <v>9.8000000000000007</v>
      </c>
      <c r="U52" s="21">
        <v>2</v>
      </c>
      <c r="V52" s="144"/>
      <c r="W52" s="144"/>
      <c r="X52" s="144"/>
      <c r="Y52" s="144"/>
      <c r="Z52" s="144"/>
      <c r="AA52" s="144"/>
      <c r="AB52" s="144"/>
      <c r="AC52" s="144"/>
      <c r="AD52" s="144"/>
      <c r="AE52" s="144"/>
      <c r="AF52" s="144"/>
      <c r="AG52" s="144"/>
      <c r="AH52" s="144"/>
      <c r="AI52" s="145"/>
      <c r="AJ52" s="144"/>
      <c r="AK52" s="144"/>
      <c r="AL52" s="144"/>
      <c r="AM52" s="144"/>
      <c r="AN52" s="144"/>
      <c r="AO52" s="144"/>
      <c r="AP52" s="144"/>
      <c r="AQ52" s="144"/>
      <c r="AR52" s="144"/>
      <c r="AS52" s="144"/>
      <c r="AT52" s="144"/>
      <c r="AU52" s="144"/>
      <c r="AV52" s="100"/>
      <c r="AW52" s="100"/>
      <c r="AX52" s="100"/>
      <c r="AY52" s="100"/>
      <c r="AZ52" s="100"/>
      <c r="BA52" s="100"/>
      <c r="BB52" s="100"/>
      <c r="BC52" s="100"/>
      <c r="BD52" s="100"/>
      <c r="BE52" s="100"/>
      <c r="BF52" s="100"/>
      <c r="BG52" s="100"/>
      <c r="BH52" s="100"/>
      <c r="BI52" s="100"/>
    </row>
    <row r="53" spans="1:61" ht="19" x14ac:dyDescent="0.25">
      <c r="A53" s="28" t="s">
        <v>55</v>
      </c>
      <c r="B53" s="108">
        <v>40</v>
      </c>
      <c r="C53" s="105" t="s">
        <v>200</v>
      </c>
      <c r="D53" s="176" t="s">
        <v>141</v>
      </c>
      <c r="E53" s="109">
        <v>6.63</v>
      </c>
      <c r="F53" s="29">
        <v>4</v>
      </c>
      <c r="G53" s="16"/>
      <c r="H53" s="16"/>
      <c r="I53" s="16"/>
      <c r="J53" s="16"/>
      <c r="K53" s="16"/>
      <c r="L53" s="16"/>
      <c r="M53" s="188" t="s">
        <v>307</v>
      </c>
      <c r="N53" s="75" t="s">
        <v>201</v>
      </c>
      <c r="O53" s="75">
        <v>11.6</v>
      </c>
      <c r="P53" s="29">
        <v>2</v>
      </c>
      <c r="Q53" s="144"/>
      <c r="R53" s="23" t="s">
        <v>52</v>
      </c>
      <c r="S53" s="90" t="s">
        <v>166</v>
      </c>
      <c r="T53" s="75">
        <v>14.94</v>
      </c>
      <c r="U53" s="25">
        <v>1</v>
      </c>
      <c r="V53" s="144"/>
      <c r="W53" s="144"/>
      <c r="X53" s="144"/>
      <c r="Y53" s="144"/>
      <c r="Z53" s="144"/>
      <c r="AA53" s="144"/>
      <c r="AB53" s="144"/>
      <c r="AC53" s="144"/>
      <c r="AD53" s="144"/>
      <c r="AE53" s="144"/>
      <c r="AF53" s="144"/>
      <c r="AG53" s="144"/>
      <c r="AH53" s="144"/>
      <c r="AI53" s="145"/>
      <c r="AJ53" s="144"/>
      <c r="AK53" s="144"/>
      <c r="AL53" s="144"/>
      <c r="AM53" s="144"/>
      <c r="AN53" s="144"/>
      <c r="AO53" s="144"/>
      <c r="AP53" s="144"/>
      <c r="AQ53" s="144"/>
      <c r="AR53" s="144"/>
      <c r="AS53" s="144"/>
      <c r="AT53" s="144"/>
      <c r="AU53" s="144"/>
      <c r="AV53" s="100"/>
      <c r="AW53" s="100"/>
      <c r="AX53" s="100"/>
      <c r="AY53" s="100"/>
      <c r="AZ53" s="100"/>
      <c r="BA53" s="100"/>
      <c r="BB53" s="100"/>
      <c r="BC53" s="100"/>
      <c r="BD53" s="100"/>
      <c r="BE53" s="100"/>
      <c r="BF53" s="100"/>
      <c r="BG53" s="100"/>
      <c r="BH53" s="100"/>
      <c r="BI53" s="100"/>
    </row>
    <row r="54" spans="1:61" ht="19" x14ac:dyDescent="0.25">
      <c r="A54" s="78"/>
      <c r="B54" s="16"/>
      <c r="C54" s="16"/>
      <c r="D54" s="27"/>
      <c r="E54" s="40"/>
      <c r="F54" s="16"/>
      <c r="G54" s="16"/>
      <c r="H54" s="16"/>
      <c r="I54" s="16"/>
      <c r="J54" s="16"/>
      <c r="K54" s="16"/>
      <c r="L54" s="16"/>
      <c r="M54" s="144"/>
      <c r="N54" s="144"/>
      <c r="O54" s="144"/>
      <c r="P54" s="144"/>
      <c r="Q54" s="144"/>
      <c r="R54" s="188" t="s">
        <v>307</v>
      </c>
      <c r="S54" s="90" t="s">
        <v>177</v>
      </c>
      <c r="T54" s="90">
        <v>8.83</v>
      </c>
      <c r="U54" s="21">
        <v>4</v>
      </c>
      <c r="V54" s="144"/>
      <c r="W54" s="144"/>
      <c r="X54" s="144"/>
      <c r="Y54" s="144"/>
      <c r="Z54" s="144"/>
      <c r="AA54" s="144"/>
      <c r="AB54" s="144"/>
      <c r="AC54" s="144"/>
      <c r="AD54" s="144"/>
      <c r="AE54" s="144"/>
      <c r="AF54" s="144"/>
      <c r="AG54" s="144"/>
      <c r="AH54" s="144"/>
      <c r="AI54" s="145"/>
      <c r="AJ54" s="144"/>
      <c r="AK54" s="144"/>
      <c r="AL54" s="144"/>
      <c r="AM54" s="144"/>
      <c r="AN54" s="144"/>
      <c r="AO54" s="144"/>
      <c r="AP54" s="144"/>
      <c r="AQ54" s="144"/>
      <c r="AR54" s="144"/>
      <c r="AS54" s="144"/>
      <c r="AT54" s="144"/>
      <c r="AU54" s="144"/>
      <c r="AV54" s="100"/>
      <c r="AW54" s="100"/>
      <c r="AX54" s="100"/>
      <c r="AY54" s="100"/>
      <c r="AZ54" s="100"/>
      <c r="BA54" s="100"/>
      <c r="BB54" s="100"/>
      <c r="BC54" s="100"/>
      <c r="BD54" s="100"/>
      <c r="BE54" s="100"/>
      <c r="BF54" s="100"/>
      <c r="BG54" s="100"/>
      <c r="BH54" s="100"/>
      <c r="BI54" s="100"/>
    </row>
    <row r="55" spans="1:61" ht="19" x14ac:dyDescent="0.25">
      <c r="A55" s="78" t="s">
        <v>74</v>
      </c>
      <c r="C55" s="17"/>
      <c r="D55" s="27"/>
      <c r="E55" s="27"/>
      <c r="F55" s="17">
        <v>9</v>
      </c>
      <c r="G55" s="16"/>
      <c r="H55" s="16"/>
      <c r="I55" s="16"/>
      <c r="J55" s="16"/>
      <c r="K55" s="16"/>
      <c r="L55" s="16"/>
      <c r="M55" s="170"/>
      <c r="N55" s="170"/>
      <c r="O55" s="170"/>
      <c r="P55" s="144"/>
      <c r="Q55" s="144"/>
      <c r="R55" s="28" t="s">
        <v>55</v>
      </c>
      <c r="S55" s="90" t="s">
        <v>201</v>
      </c>
      <c r="T55" s="90">
        <v>9.06</v>
      </c>
      <c r="U55" s="30">
        <v>3</v>
      </c>
      <c r="V55" s="144"/>
      <c r="W55" s="144"/>
      <c r="X55" s="144"/>
      <c r="Y55" s="144"/>
      <c r="Z55" s="144"/>
      <c r="AA55" s="144"/>
      <c r="AB55" s="144"/>
      <c r="AC55" s="144"/>
      <c r="AD55" s="144"/>
      <c r="AE55" s="144"/>
      <c r="AF55" s="144"/>
      <c r="AG55" s="144"/>
      <c r="AH55" s="144"/>
      <c r="AI55" s="145"/>
      <c r="AJ55" s="144"/>
      <c r="AK55" s="144"/>
      <c r="AL55" s="144"/>
      <c r="AM55" s="144"/>
      <c r="AN55" s="144"/>
      <c r="AO55" s="144"/>
      <c r="AP55" s="144"/>
      <c r="AQ55" s="144"/>
      <c r="AR55" s="144"/>
      <c r="AS55" s="144"/>
      <c r="AT55" s="144"/>
      <c r="AU55" s="144"/>
      <c r="AV55" s="100"/>
      <c r="AW55" s="100"/>
      <c r="AX55" s="100"/>
      <c r="AY55" s="100"/>
      <c r="AZ55" s="100"/>
      <c r="BA55" s="100"/>
      <c r="BB55" s="100"/>
      <c r="BC55" s="100"/>
      <c r="BD55" s="100"/>
      <c r="BE55" s="100"/>
      <c r="BF55" s="100"/>
      <c r="BG55" s="100"/>
      <c r="BH55" s="100"/>
      <c r="BI55" s="100"/>
    </row>
    <row r="56" spans="1:61" ht="19" x14ac:dyDescent="0.25">
      <c r="A56" s="18" t="s">
        <v>51</v>
      </c>
      <c r="B56" s="104">
        <v>2</v>
      </c>
      <c r="C56" s="105" t="s">
        <v>163</v>
      </c>
      <c r="D56" s="176" t="s">
        <v>142</v>
      </c>
      <c r="E56" s="72">
        <v>11.37</v>
      </c>
      <c r="F56" s="31">
        <v>1</v>
      </c>
      <c r="G56" s="16"/>
      <c r="H56" s="16"/>
      <c r="I56" s="16"/>
      <c r="J56" s="16"/>
      <c r="K56" s="16"/>
      <c r="L56" s="16"/>
      <c r="M56" s="120"/>
      <c r="O56" s="169"/>
      <c r="P56" s="169"/>
      <c r="Q56" s="144"/>
      <c r="R56" s="16"/>
      <c r="S56" s="40"/>
      <c r="T56" s="40"/>
      <c r="U56" s="16"/>
      <c r="V56" s="144"/>
      <c r="W56" s="144"/>
      <c r="X56" s="144"/>
      <c r="Y56" s="144"/>
      <c r="Z56" s="144"/>
      <c r="AA56" s="144"/>
      <c r="AB56" s="144"/>
      <c r="AC56" s="144"/>
      <c r="AD56" s="144"/>
      <c r="AE56" s="144"/>
      <c r="AF56" s="144"/>
      <c r="AG56" s="144"/>
      <c r="AH56" s="144"/>
      <c r="AI56" s="145"/>
      <c r="AJ56" s="144"/>
      <c r="AK56" s="144"/>
      <c r="AL56" s="144"/>
      <c r="AM56" s="144"/>
      <c r="AN56" s="144"/>
      <c r="AO56" s="144"/>
      <c r="AP56" s="144"/>
      <c r="AQ56" s="144"/>
      <c r="AR56" s="144"/>
      <c r="AS56" s="144"/>
      <c r="AT56" s="144"/>
      <c r="AU56" s="144"/>
      <c r="AV56" s="100"/>
      <c r="AW56" s="100"/>
      <c r="AX56" s="100"/>
      <c r="AY56" s="100"/>
      <c r="AZ56" s="100"/>
      <c r="BA56" s="100"/>
      <c r="BB56" s="100"/>
      <c r="BC56" s="100"/>
      <c r="BD56" s="100"/>
      <c r="BE56" s="100"/>
      <c r="BF56" s="100"/>
      <c r="BG56" s="100"/>
      <c r="BH56" s="100"/>
      <c r="BI56" s="100"/>
    </row>
    <row r="57" spans="1:61" ht="19" x14ac:dyDescent="0.25">
      <c r="A57" s="23" t="s">
        <v>52</v>
      </c>
      <c r="B57" s="106">
        <v>23</v>
      </c>
      <c r="C57" s="105" t="s">
        <v>183</v>
      </c>
      <c r="D57" s="176" t="s">
        <v>146</v>
      </c>
      <c r="E57" s="73">
        <v>6.36</v>
      </c>
      <c r="F57" s="19">
        <v>2</v>
      </c>
      <c r="G57" s="16"/>
      <c r="H57" s="16"/>
      <c r="I57" s="16"/>
      <c r="J57" s="16"/>
      <c r="K57" s="16"/>
      <c r="L57" s="16"/>
      <c r="M57" s="120"/>
      <c r="O57" s="169"/>
      <c r="P57" s="169"/>
      <c r="Q57" s="144"/>
      <c r="R57" s="16"/>
      <c r="S57" s="27" t="s">
        <v>75</v>
      </c>
      <c r="T57" s="27"/>
      <c r="U57" s="17">
        <v>30</v>
      </c>
      <c r="V57" s="144"/>
      <c r="W57" s="144"/>
      <c r="X57" s="144"/>
      <c r="Y57" s="144"/>
      <c r="Z57" s="144"/>
      <c r="AA57" s="144"/>
      <c r="AB57" s="144"/>
      <c r="AC57" s="144"/>
      <c r="AD57" s="144"/>
      <c r="AE57" s="144"/>
      <c r="AF57" s="144"/>
      <c r="AG57" s="144"/>
      <c r="AH57" s="144"/>
      <c r="AI57" s="145"/>
      <c r="AJ57" s="144"/>
      <c r="AK57" s="144"/>
      <c r="AL57" s="144"/>
      <c r="AM57" s="144"/>
      <c r="AN57" s="144"/>
      <c r="AO57" s="144"/>
      <c r="AP57" s="144"/>
      <c r="AQ57" s="144"/>
      <c r="AR57" s="144"/>
      <c r="AS57" s="144"/>
      <c r="AT57" s="144"/>
      <c r="AU57" s="144"/>
      <c r="AV57" s="100"/>
      <c r="AW57" s="100"/>
      <c r="AX57" s="100"/>
      <c r="AY57" s="100"/>
      <c r="AZ57" s="100"/>
      <c r="BA57" s="100"/>
      <c r="BB57" s="100"/>
      <c r="BC57" s="100"/>
      <c r="BD57" s="100"/>
      <c r="BE57" s="100"/>
      <c r="BF57" s="100"/>
      <c r="BG57" s="100"/>
      <c r="BH57" s="100"/>
      <c r="BI57" s="100"/>
    </row>
    <row r="58" spans="1:61" ht="19" x14ac:dyDescent="0.25">
      <c r="A58" s="188" t="s">
        <v>307</v>
      </c>
      <c r="B58" s="106">
        <v>26</v>
      </c>
      <c r="C58" s="105" t="s">
        <v>186</v>
      </c>
      <c r="D58" s="176" t="s">
        <v>145</v>
      </c>
      <c r="E58" s="109">
        <v>6.17</v>
      </c>
      <c r="F58" s="29">
        <v>3</v>
      </c>
      <c r="G58" s="16"/>
      <c r="H58" s="17" t="s">
        <v>54</v>
      </c>
      <c r="I58" s="40" t="s">
        <v>76</v>
      </c>
      <c r="J58" s="40"/>
      <c r="K58" s="17">
        <v>17</v>
      </c>
      <c r="L58" s="16"/>
      <c r="M58" s="120"/>
      <c r="O58" s="169"/>
      <c r="P58" s="169"/>
      <c r="Q58" s="144"/>
      <c r="R58" s="18" t="s">
        <v>51</v>
      </c>
      <c r="S58" s="88" t="s">
        <v>174</v>
      </c>
      <c r="T58" s="75">
        <v>9.4</v>
      </c>
      <c r="U58" s="39">
        <v>4</v>
      </c>
      <c r="V58" s="144"/>
      <c r="W58" s="144"/>
      <c r="X58" s="144"/>
      <c r="Y58" s="144"/>
      <c r="Z58" s="144"/>
      <c r="AA58" s="144"/>
      <c r="AB58" s="144"/>
      <c r="AC58" s="144"/>
      <c r="AD58" s="144"/>
      <c r="AE58" s="144"/>
      <c r="AF58" s="144"/>
      <c r="AG58" s="144"/>
      <c r="AH58" s="144"/>
      <c r="AI58" s="145"/>
      <c r="AJ58" s="144"/>
      <c r="AK58" s="144"/>
      <c r="AL58" s="144"/>
      <c r="AM58" s="144"/>
      <c r="AN58" s="144"/>
      <c r="AO58" s="144"/>
      <c r="AP58" s="144"/>
      <c r="AQ58" s="144"/>
      <c r="AR58" s="144"/>
      <c r="AS58" s="144"/>
      <c r="AT58" s="144"/>
      <c r="AU58" s="144"/>
      <c r="AV58" s="100"/>
      <c r="AW58" s="100"/>
      <c r="AX58" s="100"/>
      <c r="AY58" s="100"/>
      <c r="AZ58" s="100"/>
      <c r="BA58" s="100"/>
      <c r="BB58" s="100"/>
      <c r="BC58" s="100"/>
      <c r="BD58" s="100"/>
      <c r="BE58" s="100"/>
      <c r="BF58" s="100"/>
      <c r="BG58" s="100"/>
      <c r="BH58" s="100"/>
      <c r="BI58" s="100"/>
    </row>
    <row r="59" spans="1:61" ht="19" x14ac:dyDescent="0.25">
      <c r="A59" s="28" t="s">
        <v>55</v>
      </c>
      <c r="B59" s="108">
        <v>47</v>
      </c>
      <c r="C59" s="105" t="s">
        <v>207</v>
      </c>
      <c r="D59" s="176" t="s">
        <v>146</v>
      </c>
      <c r="E59" s="109">
        <v>5.26</v>
      </c>
      <c r="F59" s="29">
        <v>4</v>
      </c>
      <c r="G59" s="16"/>
      <c r="H59" s="18" t="s">
        <v>51</v>
      </c>
      <c r="I59" s="88" t="s">
        <v>186</v>
      </c>
      <c r="J59" s="75">
        <v>11.36</v>
      </c>
      <c r="K59" s="39">
        <v>2</v>
      </c>
      <c r="L59" s="16"/>
      <c r="O59" s="169"/>
      <c r="P59" s="169"/>
      <c r="Q59" s="144"/>
      <c r="R59" s="23" t="s">
        <v>52</v>
      </c>
      <c r="S59" s="90" t="s">
        <v>189</v>
      </c>
      <c r="T59" s="90">
        <v>11.3</v>
      </c>
      <c r="U59" s="21">
        <v>2</v>
      </c>
      <c r="V59" s="144"/>
      <c r="W59" s="144"/>
      <c r="X59" s="144"/>
      <c r="Y59" s="144"/>
      <c r="Z59" s="144"/>
      <c r="AA59" s="144"/>
      <c r="AB59" s="144"/>
      <c r="AC59" s="144"/>
      <c r="AD59" s="144"/>
      <c r="AE59" s="144"/>
      <c r="AF59" s="144"/>
      <c r="AG59" s="144"/>
      <c r="AH59" s="144"/>
      <c r="AI59" s="145"/>
      <c r="AJ59" s="144"/>
      <c r="AK59" s="144"/>
      <c r="AL59" s="144"/>
      <c r="AM59" s="144"/>
      <c r="AN59" s="144"/>
      <c r="AO59" s="144"/>
      <c r="AP59" s="144"/>
      <c r="AQ59" s="144"/>
      <c r="AR59" s="144"/>
      <c r="AS59" s="144"/>
      <c r="AT59" s="144"/>
      <c r="AU59" s="144"/>
      <c r="AV59" s="100"/>
      <c r="AW59" s="100"/>
      <c r="AX59" s="100"/>
      <c r="AY59" s="100"/>
      <c r="AZ59" s="100"/>
      <c r="BA59" s="100"/>
      <c r="BB59" s="100"/>
      <c r="BC59" s="100"/>
      <c r="BD59" s="100"/>
      <c r="BE59" s="100"/>
      <c r="BF59" s="100"/>
      <c r="BG59" s="100"/>
      <c r="BH59" s="100"/>
      <c r="BI59" s="100"/>
    </row>
    <row r="60" spans="1:61" ht="19" x14ac:dyDescent="0.25">
      <c r="A60" s="78"/>
      <c r="B60" s="16"/>
      <c r="C60" s="16"/>
      <c r="D60" s="27"/>
      <c r="E60" s="40"/>
      <c r="F60" s="16"/>
      <c r="G60" s="16"/>
      <c r="H60" s="23" t="s">
        <v>52</v>
      </c>
      <c r="I60" s="90" t="s">
        <v>207</v>
      </c>
      <c r="J60" s="75">
        <v>10.64</v>
      </c>
      <c r="K60" s="21">
        <v>3</v>
      </c>
      <c r="L60" s="16"/>
      <c r="Q60" s="144"/>
      <c r="R60" s="188" t="s">
        <v>307</v>
      </c>
      <c r="S60" s="90" t="s">
        <v>231</v>
      </c>
      <c r="T60" s="90">
        <v>12.46</v>
      </c>
      <c r="U60" s="30">
        <v>1</v>
      </c>
      <c r="V60" s="144"/>
      <c r="W60" s="144"/>
      <c r="X60" s="144"/>
      <c r="Y60" s="144"/>
      <c r="Z60" s="144"/>
      <c r="AA60" s="144"/>
      <c r="AB60" s="144"/>
      <c r="AC60" s="144"/>
      <c r="AD60" s="144"/>
      <c r="AE60" s="144"/>
      <c r="AF60" s="144"/>
      <c r="AG60" s="144"/>
      <c r="AH60" s="144"/>
      <c r="AI60" s="145"/>
      <c r="AJ60" s="144"/>
      <c r="AK60" s="144"/>
      <c r="AL60" s="144"/>
      <c r="AM60" s="144"/>
      <c r="AN60" s="144"/>
      <c r="AO60" s="144"/>
      <c r="AP60" s="144"/>
      <c r="AQ60" s="144"/>
      <c r="AR60" s="144"/>
      <c r="AS60" s="144"/>
      <c r="AT60" s="144"/>
      <c r="AU60" s="144"/>
      <c r="AV60" s="100"/>
      <c r="AW60" s="100"/>
      <c r="AX60" s="100"/>
      <c r="AY60" s="100"/>
      <c r="AZ60" s="100"/>
      <c r="BA60" s="100"/>
      <c r="BB60" s="100"/>
      <c r="BC60" s="100"/>
      <c r="BD60" s="100"/>
      <c r="BE60" s="100"/>
      <c r="BF60" s="100"/>
      <c r="BG60" s="100"/>
      <c r="BH60" s="100"/>
      <c r="BI60" s="100"/>
    </row>
    <row r="61" spans="1:61" ht="19" x14ac:dyDescent="0.25">
      <c r="A61" s="17" t="s">
        <v>311</v>
      </c>
      <c r="C61" s="17"/>
      <c r="D61" s="27"/>
      <c r="E61" s="27"/>
      <c r="F61" s="17">
        <v>10</v>
      </c>
      <c r="G61" s="16"/>
      <c r="H61" s="188" t="s">
        <v>307</v>
      </c>
      <c r="I61" s="90" t="s">
        <v>171</v>
      </c>
      <c r="J61" s="75">
        <v>12.33</v>
      </c>
      <c r="K61" s="25">
        <v>1</v>
      </c>
      <c r="L61" s="16"/>
      <c r="O61" s="169"/>
      <c r="P61" s="169"/>
      <c r="Q61" s="144"/>
      <c r="R61" s="28" t="s">
        <v>55</v>
      </c>
      <c r="S61" s="90" t="s">
        <v>180</v>
      </c>
      <c r="T61" s="90">
        <v>10.73</v>
      </c>
      <c r="U61" s="30">
        <v>3</v>
      </c>
      <c r="V61" s="144"/>
      <c r="W61" s="144"/>
      <c r="X61" s="144"/>
      <c r="Y61" s="144"/>
      <c r="Z61" s="144"/>
      <c r="AA61" s="144"/>
      <c r="AB61" s="144"/>
      <c r="AC61" s="144"/>
      <c r="AD61" s="144"/>
      <c r="AE61" s="144"/>
      <c r="AF61" s="144"/>
      <c r="AG61" s="144"/>
      <c r="AH61" s="144"/>
      <c r="AI61" s="145"/>
      <c r="AJ61" s="144"/>
      <c r="AK61" s="144"/>
      <c r="AL61" s="144"/>
      <c r="AM61" s="144"/>
      <c r="AN61" s="144"/>
      <c r="AO61" s="144"/>
      <c r="AP61" s="144"/>
      <c r="AQ61" s="144"/>
      <c r="AR61" s="144"/>
      <c r="AS61" s="144"/>
      <c r="AT61" s="144"/>
      <c r="AU61" s="144"/>
      <c r="AV61" s="100"/>
      <c r="AW61" s="100"/>
      <c r="AX61" s="100"/>
      <c r="AY61" s="100"/>
      <c r="AZ61" s="100"/>
      <c r="BA61" s="100"/>
      <c r="BB61" s="100"/>
      <c r="BC61" s="100"/>
      <c r="BD61" s="100"/>
      <c r="BE61" s="100"/>
      <c r="BF61" s="100"/>
      <c r="BG61" s="100"/>
      <c r="BH61" s="100"/>
      <c r="BI61" s="100"/>
    </row>
    <row r="62" spans="1:61" ht="19" x14ac:dyDescent="0.25">
      <c r="A62" s="18" t="s">
        <v>51</v>
      </c>
      <c r="B62" s="75">
        <v>11</v>
      </c>
      <c r="C62" s="105" t="s">
        <v>171</v>
      </c>
      <c r="D62" s="176" t="s">
        <v>141</v>
      </c>
      <c r="E62" s="75">
        <v>7.16</v>
      </c>
      <c r="F62" s="19">
        <v>3</v>
      </c>
      <c r="G62" s="16"/>
      <c r="H62" s="28" t="s">
        <v>55</v>
      </c>
      <c r="I62" s="90" t="s">
        <v>195</v>
      </c>
      <c r="J62" s="75">
        <v>7.77</v>
      </c>
      <c r="K62" s="21">
        <v>4</v>
      </c>
      <c r="L62" s="16"/>
      <c r="O62" s="169"/>
      <c r="P62" s="169"/>
      <c r="Q62" s="144"/>
      <c r="R62" s="144"/>
      <c r="S62" s="145"/>
      <c r="T62" s="145"/>
      <c r="U62" s="144"/>
      <c r="V62" s="144"/>
      <c r="W62" s="144"/>
      <c r="X62" s="144"/>
      <c r="Y62" s="144"/>
      <c r="Z62" s="144"/>
      <c r="AA62" s="144"/>
      <c r="AB62" s="144"/>
      <c r="AC62" s="144"/>
      <c r="AD62" s="144"/>
      <c r="AE62" s="144"/>
      <c r="AF62" s="144"/>
      <c r="AG62" s="144"/>
      <c r="AH62" s="144"/>
      <c r="AI62" s="145"/>
      <c r="AJ62" s="144"/>
      <c r="AK62" s="144"/>
      <c r="AL62" s="144"/>
      <c r="AM62" s="144"/>
      <c r="AN62" s="144"/>
      <c r="AO62" s="144"/>
      <c r="AP62" s="144"/>
      <c r="AQ62" s="144"/>
      <c r="AR62" s="144"/>
      <c r="AS62" s="144"/>
      <c r="AT62" s="144"/>
      <c r="AU62" s="144"/>
      <c r="AV62" s="100"/>
      <c r="AW62" s="100"/>
      <c r="AX62" s="100"/>
      <c r="AY62" s="100"/>
      <c r="AZ62" s="100"/>
      <c r="BA62" s="100"/>
      <c r="BB62" s="100"/>
      <c r="BC62" s="100"/>
      <c r="BD62" s="100"/>
      <c r="BE62" s="100"/>
      <c r="BF62" s="100"/>
      <c r="BG62" s="100"/>
      <c r="BH62" s="100"/>
      <c r="BI62" s="100"/>
    </row>
    <row r="63" spans="1:61" ht="19" x14ac:dyDescent="0.25">
      <c r="A63" s="23" t="s">
        <v>52</v>
      </c>
      <c r="B63" s="75">
        <v>14</v>
      </c>
      <c r="C63" s="105" t="s">
        <v>174</v>
      </c>
      <c r="D63" s="176" t="s">
        <v>145</v>
      </c>
      <c r="E63" s="75">
        <v>8.1300000000000008</v>
      </c>
      <c r="F63" s="19">
        <v>2</v>
      </c>
      <c r="G63" s="16"/>
      <c r="H63" s="16"/>
      <c r="I63" s="16"/>
      <c r="J63" s="16"/>
      <c r="K63" s="16"/>
      <c r="L63" s="16"/>
      <c r="O63" s="169"/>
      <c r="P63" s="169"/>
      <c r="Q63" s="144"/>
      <c r="R63" s="144"/>
      <c r="S63" s="145"/>
      <c r="T63" s="145"/>
      <c r="U63" s="144"/>
      <c r="V63" s="144"/>
      <c r="W63" s="144"/>
      <c r="X63" s="144"/>
      <c r="Y63" s="144"/>
      <c r="Z63" s="144"/>
      <c r="AA63" s="144"/>
      <c r="AB63" s="144"/>
      <c r="AC63" s="144"/>
      <c r="AD63" s="144"/>
      <c r="AE63" s="144"/>
      <c r="AF63" s="144"/>
      <c r="AG63" s="144"/>
      <c r="AH63" s="144"/>
      <c r="AI63" s="145"/>
      <c r="AJ63" s="144"/>
      <c r="AK63" s="144"/>
      <c r="AL63" s="144"/>
      <c r="AM63" s="144"/>
      <c r="AN63" s="144"/>
      <c r="AO63" s="144"/>
      <c r="AP63" s="144"/>
      <c r="AQ63" s="144"/>
      <c r="AR63" s="144"/>
      <c r="AS63" s="144"/>
      <c r="AT63" s="144"/>
      <c r="AU63" s="144"/>
      <c r="AV63" s="100"/>
      <c r="AW63" s="100"/>
      <c r="AX63" s="100"/>
      <c r="AY63" s="100"/>
      <c r="AZ63" s="100"/>
      <c r="BA63" s="100"/>
      <c r="BB63" s="100"/>
      <c r="BC63" s="100"/>
      <c r="BD63" s="100"/>
      <c r="BE63" s="100"/>
      <c r="BF63" s="100"/>
      <c r="BG63" s="100"/>
      <c r="BH63" s="100"/>
      <c r="BI63" s="100"/>
    </row>
    <row r="64" spans="1:61" ht="19" x14ac:dyDescent="0.25">
      <c r="A64" s="188" t="s">
        <v>307</v>
      </c>
      <c r="B64" s="75">
        <v>35</v>
      </c>
      <c r="C64" s="19" t="s">
        <v>195</v>
      </c>
      <c r="D64" s="176" t="s">
        <v>141</v>
      </c>
      <c r="E64" s="75">
        <v>2.13</v>
      </c>
      <c r="F64" s="19">
        <v>4</v>
      </c>
      <c r="G64" s="16"/>
      <c r="H64" s="16"/>
      <c r="I64" s="16"/>
      <c r="J64" s="16"/>
      <c r="K64" s="16"/>
      <c r="L64" s="16"/>
      <c r="Q64" s="144"/>
      <c r="R64" s="144"/>
      <c r="S64" s="145"/>
      <c r="T64" s="145"/>
      <c r="U64" s="144"/>
      <c r="V64" s="144"/>
      <c r="W64" s="144"/>
      <c r="X64" s="144"/>
      <c r="Y64" s="144"/>
      <c r="Z64" s="144"/>
      <c r="AA64" s="144"/>
      <c r="AB64" s="144"/>
      <c r="AC64" s="144"/>
      <c r="AD64" s="144"/>
      <c r="AE64" s="144"/>
      <c r="AF64" s="144"/>
      <c r="AG64" s="144"/>
      <c r="AH64" s="144"/>
      <c r="AI64" s="145"/>
      <c r="AJ64" s="144"/>
      <c r="AK64" s="144"/>
      <c r="AL64" s="144"/>
      <c r="AM64" s="144"/>
      <c r="AN64" s="144"/>
      <c r="AO64" s="144"/>
      <c r="AP64" s="144"/>
      <c r="AQ64" s="144"/>
      <c r="AR64" s="144"/>
      <c r="AS64" s="144"/>
      <c r="AT64" s="144"/>
      <c r="AU64" s="144"/>
      <c r="AV64" s="100"/>
      <c r="AW64" s="100"/>
      <c r="AX64" s="100"/>
      <c r="AY64" s="100"/>
      <c r="AZ64" s="100"/>
      <c r="BA64" s="100"/>
      <c r="BB64" s="100"/>
      <c r="BC64" s="100"/>
      <c r="BD64" s="100"/>
      <c r="BE64" s="100"/>
      <c r="BF64" s="100"/>
      <c r="BG64" s="100"/>
      <c r="BH64" s="100"/>
      <c r="BI64" s="100"/>
    </row>
    <row r="65" spans="1:61" ht="19" x14ac:dyDescent="0.25">
      <c r="A65" s="28" t="s">
        <v>55</v>
      </c>
      <c r="B65" s="75">
        <v>38</v>
      </c>
      <c r="C65" s="105" t="s">
        <v>198</v>
      </c>
      <c r="D65" s="176" t="s">
        <v>147</v>
      </c>
      <c r="E65" s="75">
        <v>10.67</v>
      </c>
      <c r="F65" s="19">
        <v>1</v>
      </c>
      <c r="G65" s="16"/>
      <c r="H65" s="16"/>
      <c r="I65" s="16"/>
      <c r="J65" s="16"/>
      <c r="K65" s="16"/>
      <c r="L65" s="16"/>
      <c r="O65" s="169"/>
      <c r="P65" s="169"/>
      <c r="Q65" s="144"/>
      <c r="R65" s="144"/>
      <c r="S65" s="145"/>
      <c r="T65" s="145"/>
      <c r="U65" s="144"/>
      <c r="V65" s="144"/>
      <c r="W65" s="144"/>
      <c r="X65" s="144"/>
      <c r="Y65" s="144"/>
      <c r="Z65" s="144"/>
      <c r="AA65" s="144"/>
      <c r="AB65" s="144"/>
      <c r="AC65" s="144"/>
      <c r="AD65" s="144"/>
      <c r="AE65" s="144"/>
      <c r="AF65" s="144"/>
      <c r="AG65" s="144"/>
      <c r="AH65" s="144"/>
      <c r="AI65" s="145"/>
      <c r="AJ65" s="144"/>
      <c r="AK65" s="144"/>
      <c r="AL65" s="144"/>
      <c r="AM65" s="144"/>
      <c r="AN65" s="144"/>
      <c r="AO65" s="144"/>
      <c r="AP65" s="144"/>
      <c r="AQ65" s="144"/>
      <c r="AR65" s="144"/>
      <c r="AS65" s="144"/>
      <c r="AT65" s="144"/>
      <c r="AU65" s="144"/>
      <c r="AV65" s="100"/>
      <c r="AW65" s="100"/>
      <c r="AX65" s="100"/>
      <c r="AY65" s="100"/>
      <c r="AZ65" s="100"/>
      <c r="BA65" s="100"/>
      <c r="BB65" s="100"/>
      <c r="BC65" s="100"/>
      <c r="BD65" s="100"/>
      <c r="BE65" s="100"/>
      <c r="BF65" s="100"/>
      <c r="BG65" s="100"/>
      <c r="BH65" s="100"/>
      <c r="BI65" s="100"/>
    </row>
    <row r="66" spans="1:61" ht="19" x14ac:dyDescent="0.25">
      <c r="A66" s="17"/>
      <c r="B66" s="16"/>
      <c r="C66" s="16"/>
      <c r="D66" s="27"/>
      <c r="E66" s="40"/>
      <c r="F66" s="16"/>
      <c r="G66" s="16"/>
      <c r="H66" s="16"/>
      <c r="I66" s="16"/>
      <c r="J66" s="16"/>
      <c r="K66" s="16"/>
      <c r="L66" s="16"/>
      <c r="O66" s="169"/>
      <c r="P66" s="169"/>
      <c r="Q66" s="144"/>
      <c r="R66" s="144"/>
      <c r="S66" s="145"/>
      <c r="T66" s="145"/>
      <c r="U66" s="144"/>
      <c r="V66" s="144"/>
      <c r="W66" s="144"/>
      <c r="X66" s="144"/>
      <c r="Y66" s="144"/>
      <c r="Z66" s="144"/>
      <c r="AA66" s="144"/>
      <c r="AB66" s="144"/>
      <c r="AC66" s="144"/>
      <c r="AD66" s="144"/>
      <c r="AE66" s="144"/>
      <c r="AF66" s="144"/>
      <c r="AG66" s="144"/>
      <c r="AH66" s="144"/>
      <c r="AI66" s="145"/>
      <c r="AJ66" s="144"/>
      <c r="AK66" s="144"/>
      <c r="AL66" s="144"/>
      <c r="AM66" s="144"/>
      <c r="AN66" s="144"/>
      <c r="AO66" s="144"/>
      <c r="AP66" s="144"/>
      <c r="AQ66" s="144"/>
      <c r="AR66" s="144"/>
      <c r="AS66" s="144"/>
      <c r="AT66" s="144"/>
      <c r="AU66" s="144"/>
      <c r="AV66" s="100"/>
      <c r="AW66" s="100"/>
      <c r="AX66" s="100"/>
      <c r="AY66" s="100"/>
      <c r="AZ66" s="100"/>
      <c r="BA66" s="100"/>
      <c r="BB66" s="100"/>
      <c r="BC66" s="100"/>
      <c r="BD66" s="100"/>
      <c r="BE66" s="100"/>
      <c r="BF66" s="100"/>
      <c r="BG66" s="100"/>
      <c r="BH66" s="100"/>
      <c r="BI66" s="100"/>
    </row>
    <row r="67" spans="1:61" ht="19" x14ac:dyDescent="0.25">
      <c r="A67" s="17" t="s">
        <v>78</v>
      </c>
      <c r="C67" s="17"/>
      <c r="D67" s="27"/>
      <c r="E67" s="27"/>
      <c r="F67" s="17">
        <v>11</v>
      </c>
      <c r="G67" s="16"/>
      <c r="H67" s="16"/>
      <c r="I67" s="16"/>
      <c r="J67" s="16"/>
      <c r="K67" s="16"/>
      <c r="L67" s="16"/>
      <c r="O67" s="169"/>
      <c r="P67" s="169"/>
      <c r="Q67" s="144"/>
      <c r="R67" s="144"/>
      <c r="S67" s="145"/>
      <c r="T67" s="145"/>
      <c r="U67" s="144"/>
      <c r="V67" s="144"/>
      <c r="W67" s="144"/>
      <c r="X67" s="144"/>
      <c r="Y67" s="144"/>
      <c r="Z67" s="144"/>
      <c r="AA67" s="144"/>
      <c r="AB67" s="144"/>
      <c r="AC67" s="144"/>
      <c r="AD67" s="144"/>
      <c r="AE67" s="144"/>
      <c r="AF67" s="144"/>
      <c r="AG67" s="144"/>
      <c r="AH67" s="144"/>
      <c r="AI67" s="145"/>
      <c r="AJ67" s="144"/>
      <c r="AK67" s="144"/>
      <c r="AL67" s="144"/>
      <c r="AM67" s="144"/>
      <c r="AN67" s="144"/>
      <c r="AO67" s="144"/>
      <c r="AP67" s="144"/>
      <c r="AQ67" s="144"/>
      <c r="AR67" s="144"/>
      <c r="AS67" s="144"/>
      <c r="AT67" s="144"/>
      <c r="AU67" s="144"/>
      <c r="AV67" s="100"/>
      <c r="AW67" s="100"/>
      <c r="AX67" s="100"/>
      <c r="AY67" s="100"/>
      <c r="AZ67" s="100"/>
      <c r="BA67" s="100"/>
      <c r="BB67" s="100"/>
      <c r="BC67" s="100"/>
      <c r="BD67" s="100"/>
      <c r="BE67" s="100"/>
      <c r="BF67" s="100"/>
      <c r="BG67" s="100"/>
      <c r="BH67" s="100"/>
      <c r="BI67" s="100"/>
    </row>
    <row r="68" spans="1:61" ht="19" x14ac:dyDescent="0.25">
      <c r="A68" s="18" t="s">
        <v>51</v>
      </c>
      <c r="B68" s="88">
        <v>5</v>
      </c>
      <c r="C68" s="101" t="s">
        <v>166</v>
      </c>
      <c r="D68" s="176" t="s">
        <v>142</v>
      </c>
      <c r="E68" s="88">
        <v>16.600000000000001</v>
      </c>
      <c r="F68" s="21">
        <v>1</v>
      </c>
      <c r="G68" s="16"/>
      <c r="H68" s="16"/>
      <c r="I68" s="16"/>
      <c r="J68" s="16"/>
      <c r="K68" s="16"/>
      <c r="L68" s="16"/>
      <c r="O68" s="169"/>
      <c r="P68" s="169"/>
      <c r="Q68" s="144"/>
      <c r="R68" s="144"/>
      <c r="S68" s="145"/>
      <c r="T68" s="145"/>
      <c r="U68" s="144"/>
      <c r="V68" s="144"/>
      <c r="W68" s="144"/>
      <c r="X68" s="144"/>
      <c r="Y68" s="144"/>
      <c r="Z68" s="144"/>
      <c r="AA68" s="144"/>
      <c r="AB68" s="144"/>
      <c r="AC68" s="144"/>
      <c r="AD68" s="144"/>
      <c r="AE68" s="144"/>
      <c r="AF68" s="144"/>
      <c r="AG68" s="144"/>
      <c r="AH68" s="144"/>
      <c r="AI68" s="145"/>
      <c r="AJ68" s="144"/>
      <c r="AK68" s="144"/>
      <c r="AL68" s="144"/>
      <c r="AM68" s="144"/>
      <c r="AN68" s="144"/>
      <c r="AO68" s="144"/>
      <c r="AP68" s="144"/>
      <c r="AQ68" s="144"/>
      <c r="AR68" s="144"/>
      <c r="AS68" s="144"/>
      <c r="AT68" s="144"/>
      <c r="AU68" s="144"/>
      <c r="AV68" s="100"/>
      <c r="AW68" s="100"/>
      <c r="AX68" s="100"/>
      <c r="AY68" s="100"/>
      <c r="AZ68" s="100"/>
      <c r="BA68" s="100"/>
      <c r="BB68" s="100"/>
      <c r="BC68" s="100"/>
      <c r="BD68" s="100"/>
      <c r="BE68" s="100"/>
      <c r="BF68" s="100"/>
      <c r="BG68" s="100"/>
      <c r="BH68" s="100"/>
      <c r="BI68" s="100"/>
    </row>
    <row r="69" spans="1:61" ht="19" x14ac:dyDescent="0.25">
      <c r="A69" s="23" t="s">
        <v>52</v>
      </c>
      <c r="B69" s="90">
        <v>20</v>
      </c>
      <c r="C69" s="102" t="s">
        <v>180</v>
      </c>
      <c r="D69" s="176" t="s">
        <v>147</v>
      </c>
      <c r="E69" s="90">
        <v>10.07</v>
      </c>
      <c r="F69" s="30">
        <v>3</v>
      </c>
      <c r="G69" s="16"/>
      <c r="H69" s="16"/>
      <c r="I69" s="16"/>
      <c r="J69" s="16"/>
      <c r="K69" s="16"/>
      <c r="L69" s="16"/>
      <c r="O69" s="169"/>
      <c r="P69" s="169"/>
      <c r="Q69" s="144"/>
      <c r="R69" s="144"/>
      <c r="S69" s="145"/>
      <c r="T69" s="145"/>
      <c r="U69" s="144"/>
      <c r="V69" s="144"/>
      <c r="W69" s="144"/>
      <c r="X69" s="144"/>
      <c r="Y69" s="144"/>
      <c r="Z69" s="144"/>
      <c r="AA69" s="144"/>
      <c r="AB69" s="144"/>
      <c r="AC69" s="144"/>
      <c r="AD69" s="144"/>
      <c r="AE69" s="144"/>
      <c r="AF69" s="144"/>
      <c r="AG69" s="144"/>
      <c r="AH69" s="144"/>
      <c r="AI69" s="145"/>
      <c r="AJ69" s="144"/>
      <c r="AK69" s="144"/>
      <c r="AL69" s="144"/>
      <c r="AM69" s="144"/>
      <c r="AN69" s="144"/>
      <c r="AO69" s="144"/>
      <c r="AP69" s="144"/>
      <c r="AQ69" s="144"/>
      <c r="AR69" s="144"/>
      <c r="AS69" s="144"/>
      <c r="AT69" s="144"/>
      <c r="AU69" s="144"/>
      <c r="AV69" s="100"/>
      <c r="AW69" s="100"/>
      <c r="AX69" s="100"/>
      <c r="AY69" s="100"/>
      <c r="AZ69" s="100"/>
      <c r="BA69" s="100"/>
      <c r="BB69" s="100"/>
      <c r="BC69" s="100"/>
      <c r="BD69" s="100"/>
      <c r="BE69" s="100"/>
      <c r="BF69" s="100"/>
      <c r="BG69" s="100"/>
      <c r="BH69" s="100"/>
      <c r="BI69" s="100"/>
    </row>
    <row r="70" spans="1:61" ht="19" x14ac:dyDescent="0.25">
      <c r="A70" s="188" t="s">
        <v>307</v>
      </c>
      <c r="B70" s="90">
        <v>29</v>
      </c>
      <c r="C70" s="102" t="s">
        <v>189</v>
      </c>
      <c r="D70" s="176" t="s">
        <v>210</v>
      </c>
      <c r="E70" s="90">
        <v>11.1</v>
      </c>
      <c r="F70" s="30">
        <v>2</v>
      </c>
      <c r="G70" s="16"/>
      <c r="H70" s="17" t="s">
        <v>54</v>
      </c>
      <c r="I70" s="40" t="s">
        <v>79</v>
      </c>
      <c r="J70" s="40"/>
      <c r="K70" s="17">
        <v>18</v>
      </c>
      <c r="L70" s="17"/>
      <c r="O70" s="169"/>
      <c r="P70" s="169"/>
      <c r="Q70" s="144"/>
      <c r="R70" s="144"/>
      <c r="S70" s="145"/>
      <c r="T70" s="145"/>
      <c r="U70" s="144"/>
      <c r="V70" s="144"/>
      <c r="W70" s="144"/>
      <c r="X70" s="144"/>
      <c r="Y70" s="144"/>
      <c r="Z70" s="144"/>
      <c r="AA70" s="144"/>
      <c r="AB70" s="144"/>
      <c r="AC70" s="144"/>
      <c r="AD70" s="144"/>
      <c r="AE70" s="144"/>
      <c r="AF70" s="144"/>
      <c r="AG70" s="144"/>
      <c r="AH70" s="144"/>
      <c r="AI70" s="145"/>
      <c r="AJ70" s="144"/>
      <c r="AK70" s="144"/>
      <c r="AL70" s="144"/>
      <c r="AM70" s="144"/>
      <c r="AN70" s="144"/>
      <c r="AO70" s="144"/>
      <c r="AP70" s="144"/>
      <c r="AQ70" s="144"/>
      <c r="AR70" s="144"/>
      <c r="AS70" s="144"/>
      <c r="AT70" s="144"/>
      <c r="AU70" s="144"/>
      <c r="AV70" s="100"/>
      <c r="AW70" s="100"/>
      <c r="AX70" s="100"/>
      <c r="AY70" s="100"/>
      <c r="AZ70" s="100"/>
      <c r="BA70" s="100"/>
      <c r="BB70" s="100"/>
      <c r="BC70" s="100"/>
      <c r="BD70" s="100"/>
      <c r="BE70" s="100"/>
      <c r="BF70" s="100"/>
      <c r="BG70" s="100"/>
      <c r="BH70" s="100"/>
      <c r="BI70" s="100"/>
    </row>
    <row r="71" spans="1:61" ht="19" x14ac:dyDescent="0.25">
      <c r="A71" s="28" t="s">
        <v>55</v>
      </c>
      <c r="B71" s="90">
        <v>44</v>
      </c>
      <c r="C71" s="102" t="s">
        <v>204</v>
      </c>
      <c r="D71" s="176" t="s">
        <v>145</v>
      </c>
      <c r="E71" s="90">
        <v>7.1</v>
      </c>
      <c r="F71" s="30">
        <v>4</v>
      </c>
      <c r="G71" s="16"/>
      <c r="H71" s="18" t="s">
        <v>51</v>
      </c>
      <c r="I71" s="88" t="s">
        <v>180</v>
      </c>
      <c r="J71" s="75">
        <v>14</v>
      </c>
      <c r="K71" s="39">
        <v>1</v>
      </c>
      <c r="L71" s="16"/>
      <c r="O71" s="169"/>
      <c r="P71" s="169"/>
      <c r="Q71" s="144"/>
      <c r="R71" s="144"/>
      <c r="S71" s="145"/>
      <c r="T71" s="145"/>
      <c r="U71" s="144"/>
      <c r="V71" s="144"/>
      <c r="W71" s="144"/>
      <c r="X71" s="144"/>
      <c r="Y71" s="144"/>
      <c r="Z71" s="144"/>
      <c r="AA71" s="144"/>
      <c r="AB71" s="144"/>
      <c r="AC71" s="144"/>
      <c r="AD71" s="144"/>
      <c r="AE71" s="144"/>
      <c r="AF71" s="144"/>
      <c r="AG71" s="144"/>
      <c r="AH71" s="144"/>
      <c r="AI71" s="145"/>
      <c r="AJ71" s="144"/>
      <c r="AK71" s="144"/>
      <c r="AL71" s="144"/>
      <c r="AM71" s="144"/>
      <c r="AN71" s="144"/>
      <c r="AO71" s="144"/>
      <c r="AP71" s="144"/>
      <c r="AQ71" s="144"/>
      <c r="AR71" s="144"/>
      <c r="AS71" s="144"/>
      <c r="AT71" s="144"/>
      <c r="AU71" s="144"/>
      <c r="AV71" s="100"/>
      <c r="AW71" s="100"/>
      <c r="AX71" s="100"/>
      <c r="AY71" s="100"/>
      <c r="AZ71" s="100"/>
      <c r="BA71" s="100"/>
      <c r="BB71" s="100"/>
      <c r="BC71" s="100"/>
      <c r="BD71" s="100"/>
      <c r="BE71" s="100"/>
      <c r="BF71" s="100"/>
      <c r="BG71" s="100"/>
      <c r="BH71" s="100"/>
      <c r="BI71" s="100"/>
    </row>
    <row r="72" spans="1:61" ht="19" x14ac:dyDescent="0.25">
      <c r="A72" s="78"/>
      <c r="B72" s="16"/>
      <c r="C72" s="16"/>
      <c r="D72" s="27"/>
      <c r="E72" s="40"/>
      <c r="F72" s="16"/>
      <c r="G72" s="16"/>
      <c r="H72" s="23" t="s">
        <v>52</v>
      </c>
      <c r="I72" s="90" t="s">
        <v>204</v>
      </c>
      <c r="J72" s="75">
        <v>8.9</v>
      </c>
      <c r="K72" s="21">
        <v>3</v>
      </c>
      <c r="L72" s="16"/>
      <c r="O72" s="169"/>
      <c r="P72" s="169"/>
      <c r="Q72" s="144"/>
      <c r="R72" s="144"/>
      <c r="S72" s="145"/>
      <c r="T72" s="145"/>
      <c r="U72" s="144"/>
      <c r="V72" s="144"/>
      <c r="W72" s="144"/>
      <c r="X72" s="144"/>
      <c r="Y72" s="144"/>
      <c r="Z72" s="144"/>
      <c r="AA72" s="144"/>
      <c r="AB72" s="144"/>
      <c r="AC72" s="144"/>
      <c r="AD72" s="144"/>
      <c r="AE72" s="144"/>
      <c r="AF72" s="144"/>
      <c r="AG72" s="144"/>
      <c r="AH72" s="144"/>
      <c r="AI72" s="145"/>
      <c r="AJ72" s="144"/>
      <c r="AK72" s="144"/>
      <c r="AL72" s="144"/>
      <c r="AM72" s="144"/>
      <c r="AN72" s="144"/>
      <c r="AO72" s="144"/>
      <c r="AP72" s="144"/>
      <c r="AQ72" s="144"/>
      <c r="AR72" s="144"/>
      <c r="AS72" s="144"/>
      <c r="AT72" s="144"/>
      <c r="AU72" s="144"/>
      <c r="AV72" s="100"/>
      <c r="AW72" s="100"/>
      <c r="AX72" s="100"/>
      <c r="AY72" s="100"/>
      <c r="AZ72" s="100"/>
      <c r="BA72" s="100"/>
      <c r="BB72" s="100"/>
      <c r="BC72" s="100"/>
      <c r="BD72" s="100"/>
      <c r="BE72" s="100"/>
      <c r="BF72" s="100"/>
      <c r="BG72" s="100"/>
      <c r="BH72" s="100"/>
      <c r="BI72" s="100"/>
    </row>
    <row r="73" spans="1:61" ht="19" x14ac:dyDescent="0.25">
      <c r="A73" s="78" t="s">
        <v>80</v>
      </c>
      <c r="C73" s="17"/>
      <c r="D73" s="27"/>
      <c r="E73" s="27"/>
      <c r="F73" s="17">
        <v>12</v>
      </c>
      <c r="G73" s="16"/>
      <c r="H73" s="26" t="s">
        <v>53</v>
      </c>
      <c r="I73" s="90" t="s">
        <v>192</v>
      </c>
      <c r="J73" s="75">
        <v>5.17</v>
      </c>
      <c r="K73" s="30">
        <v>4</v>
      </c>
      <c r="L73" s="16"/>
      <c r="O73" s="169"/>
      <c r="P73" s="169"/>
      <c r="Q73" s="144"/>
      <c r="R73" s="144"/>
      <c r="S73" s="145"/>
      <c r="T73" s="145"/>
      <c r="U73" s="144"/>
      <c r="V73" s="144"/>
      <c r="W73" s="144"/>
      <c r="X73" s="144"/>
      <c r="Y73" s="144"/>
      <c r="Z73" s="144"/>
      <c r="AA73" s="144"/>
      <c r="AB73" s="144"/>
      <c r="AC73" s="144"/>
      <c r="AD73" s="144"/>
      <c r="AE73" s="144"/>
      <c r="AF73" s="144"/>
      <c r="AG73" s="144"/>
      <c r="AH73" s="144"/>
      <c r="AI73" s="145"/>
      <c r="AJ73" s="144"/>
      <c r="AK73" s="144"/>
      <c r="AL73" s="144"/>
      <c r="AM73" s="144"/>
      <c r="AN73" s="144"/>
      <c r="AO73" s="144"/>
      <c r="AP73" s="144"/>
      <c r="AQ73" s="144"/>
      <c r="AR73" s="144"/>
      <c r="AS73" s="144"/>
      <c r="AT73" s="144"/>
      <c r="AU73" s="144"/>
      <c r="AV73" s="100"/>
      <c r="AW73" s="100"/>
      <c r="AX73" s="100"/>
      <c r="AY73" s="100"/>
      <c r="AZ73" s="100"/>
      <c r="BA73" s="100"/>
      <c r="BB73" s="100"/>
      <c r="BC73" s="100"/>
      <c r="BD73" s="100"/>
      <c r="BE73" s="100"/>
      <c r="BF73" s="100"/>
      <c r="BG73" s="100"/>
      <c r="BH73" s="100"/>
      <c r="BI73" s="100"/>
    </row>
    <row r="74" spans="1:61" ht="19" x14ac:dyDescent="0.25">
      <c r="A74" s="18" t="s">
        <v>51</v>
      </c>
      <c r="B74" s="88">
        <v>8</v>
      </c>
      <c r="C74" s="101" t="s">
        <v>231</v>
      </c>
      <c r="D74" s="176" t="s">
        <v>145</v>
      </c>
      <c r="E74" s="88">
        <v>10.24</v>
      </c>
      <c r="F74" s="21">
        <v>1</v>
      </c>
      <c r="G74" s="16"/>
      <c r="H74" s="28" t="s">
        <v>55</v>
      </c>
      <c r="I74" s="90" t="s">
        <v>320</v>
      </c>
      <c r="J74" s="90">
        <v>10.74</v>
      </c>
      <c r="K74" s="30">
        <v>2</v>
      </c>
      <c r="L74" s="16"/>
      <c r="Q74" s="144"/>
      <c r="R74" s="144"/>
      <c r="S74" s="145"/>
      <c r="T74" s="145"/>
      <c r="U74" s="144"/>
      <c r="V74" s="144"/>
      <c r="W74" s="144"/>
      <c r="X74" s="144"/>
      <c r="Y74" s="144"/>
      <c r="Z74" s="144"/>
      <c r="AA74" s="144"/>
      <c r="AB74" s="144"/>
      <c r="AC74" s="144"/>
      <c r="AD74" s="144"/>
      <c r="AE74" s="144"/>
      <c r="AF74" s="144"/>
      <c r="AG74" s="144"/>
      <c r="AH74" s="144"/>
      <c r="AI74" s="145"/>
      <c r="AJ74" s="144"/>
      <c r="AK74" s="144"/>
      <c r="AL74" s="144"/>
      <c r="AM74" s="144"/>
      <c r="AN74" s="144"/>
      <c r="AO74" s="144"/>
      <c r="AP74" s="144"/>
      <c r="AQ74" s="144"/>
      <c r="AR74" s="144"/>
      <c r="AS74" s="144"/>
      <c r="AT74" s="144"/>
      <c r="AU74" s="144"/>
      <c r="AV74" s="100"/>
      <c r="AW74" s="100"/>
      <c r="AX74" s="100"/>
      <c r="AY74" s="100"/>
      <c r="AZ74" s="100"/>
      <c r="BA74" s="100"/>
      <c r="BB74" s="100"/>
      <c r="BC74" s="100"/>
      <c r="BD74" s="100"/>
      <c r="BE74" s="100"/>
      <c r="BF74" s="100"/>
      <c r="BG74" s="100"/>
      <c r="BH74" s="100"/>
      <c r="BI74" s="100"/>
    </row>
    <row r="75" spans="1:61" ht="19" x14ac:dyDescent="0.25">
      <c r="A75" s="23" t="s">
        <v>52</v>
      </c>
      <c r="B75" s="90">
        <v>17</v>
      </c>
      <c r="C75" s="102" t="s">
        <v>177</v>
      </c>
      <c r="D75" s="176" t="s">
        <v>141</v>
      </c>
      <c r="E75" s="90">
        <v>8.0299999999999994</v>
      </c>
      <c r="F75" s="30">
        <v>2</v>
      </c>
      <c r="G75" s="16"/>
      <c r="H75" s="16"/>
      <c r="I75" s="16"/>
      <c r="J75" s="16"/>
      <c r="K75" s="16"/>
      <c r="L75" s="16"/>
      <c r="Q75" s="144"/>
      <c r="R75" s="144"/>
      <c r="S75" s="145"/>
      <c r="T75" s="145"/>
      <c r="U75" s="144"/>
      <c r="V75" s="144"/>
      <c r="W75" s="144"/>
      <c r="X75" s="144"/>
      <c r="Y75" s="144"/>
      <c r="Z75" s="144"/>
      <c r="AA75" s="144"/>
      <c r="AB75" s="144"/>
      <c r="AC75" s="144"/>
      <c r="AD75" s="144"/>
      <c r="AE75" s="144"/>
      <c r="AF75" s="144"/>
      <c r="AG75" s="144"/>
      <c r="AH75" s="144"/>
      <c r="AI75" s="145"/>
      <c r="AJ75" s="144"/>
      <c r="AK75" s="144"/>
      <c r="AL75" s="144"/>
      <c r="AM75" s="144"/>
      <c r="AN75" s="144"/>
      <c r="AO75" s="144"/>
      <c r="AP75" s="144"/>
      <c r="AQ75" s="144"/>
      <c r="AR75" s="144"/>
      <c r="AS75" s="144"/>
      <c r="AT75" s="144"/>
      <c r="AU75" s="144"/>
      <c r="AV75" s="100"/>
      <c r="AW75" s="100"/>
      <c r="AX75" s="100"/>
      <c r="AY75" s="100"/>
      <c r="AZ75" s="100"/>
      <c r="BA75" s="100"/>
      <c r="BB75" s="100"/>
      <c r="BC75" s="100"/>
      <c r="BD75" s="100"/>
      <c r="BE75" s="100"/>
      <c r="BF75" s="100"/>
      <c r="BG75" s="100"/>
      <c r="BH75" s="100"/>
      <c r="BI75" s="100"/>
    </row>
    <row r="76" spans="1:61" ht="19" x14ac:dyDescent="0.25">
      <c r="A76" s="188" t="s">
        <v>307</v>
      </c>
      <c r="B76" s="90">
        <v>32</v>
      </c>
      <c r="C76" s="102" t="s">
        <v>192</v>
      </c>
      <c r="D76" s="176" t="s">
        <v>144</v>
      </c>
      <c r="E76" s="90">
        <v>6.07</v>
      </c>
      <c r="F76" s="30">
        <v>3</v>
      </c>
      <c r="G76" s="16"/>
      <c r="H76" s="16"/>
      <c r="I76" s="16"/>
      <c r="J76" s="16"/>
      <c r="K76" s="16"/>
      <c r="L76" s="16"/>
      <c r="N76" s="169"/>
      <c r="O76" s="169"/>
      <c r="P76" s="144"/>
      <c r="Q76" s="144"/>
      <c r="R76" s="144"/>
      <c r="S76" s="145"/>
      <c r="T76" s="145"/>
      <c r="U76" s="144"/>
      <c r="V76" s="144"/>
      <c r="W76" s="144"/>
      <c r="X76" s="144"/>
      <c r="Y76" s="144"/>
      <c r="Z76" s="144"/>
      <c r="AA76" s="144"/>
      <c r="AB76" s="144"/>
      <c r="AC76" s="144"/>
      <c r="AD76" s="144"/>
      <c r="AE76" s="144"/>
      <c r="AF76" s="144"/>
      <c r="AG76" s="144"/>
      <c r="AH76" s="144"/>
      <c r="AI76" s="145"/>
      <c r="AJ76" s="144"/>
      <c r="AK76" s="144"/>
      <c r="AL76" s="144"/>
      <c r="AM76" s="144"/>
      <c r="AN76" s="144"/>
      <c r="AO76" s="144"/>
      <c r="AP76" s="144"/>
      <c r="AQ76" s="144"/>
      <c r="AR76" s="144"/>
      <c r="AS76" s="144"/>
      <c r="AT76" s="144"/>
      <c r="AU76" s="144"/>
      <c r="AV76" s="100"/>
      <c r="AW76" s="100"/>
      <c r="AX76" s="100"/>
      <c r="AY76" s="100"/>
      <c r="AZ76" s="100"/>
      <c r="BA76" s="100"/>
      <c r="BB76" s="100"/>
      <c r="BC76" s="100"/>
      <c r="BD76" s="100"/>
      <c r="BE76" s="100"/>
      <c r="BF76" s="100"/>
      <c r="BG76" s="100"/>
      <c r="BH76" s="100"/>
      <c r="BI76" s="100"/>
    </row>
    <row r="77" spans="1:61" ht="19" x14ac:dyDescent="0.25">
      <c r="A77" s="28" t="s">
        <v>55</v>
      </c>
      <c r="B77" s="90">
        <v>41</v>
      </c>
      <c r="C77" s="102" t="s">
        <v>201</v>
      </c>
      <c r="D77" s="176" t="s">
        <v>141</v>
      </c>
      <c r="E77" s="90">
        <v>5.27</v>
      </c>
      <c r="F77" s="30">
        <v>4</v>
      </c>
      <c r="G77" s="16"/>
      <c r="H77" s="16"/>
      <c r="I77" s="16"/>
      <c r="J77" s="16"/>
      <c r="K77" s="16"/>
      <c r="L77" s="16"/>
      <c r="N77" s="169"/>
      <c r="O77" s="169"/>
      <c r="P77" s="144"/>
      <c r="Q77" s="144"/>
      <c r="R77" s="144"/>
      <c r="S77" s="145"/>
      <c r="T77" s="145"/>
      <c r="U77" s="144"/>
      <c r="V77" s="144"/>
      <c r="W77" s="144"/>
      <c r="X77" s="144"/>
      <c r="Y77" s="144"/>
      <c r="Z77" s="144"/>
      <c r="AA77" s="144"/>
      <c r="AB77" s="144"/>
      <c r="AC77" s="144"/>
      <c r="AD77" s="144"/>
      <c r="AE77" s="144"/>
      <c r="AF77" s="144"/>
      <c r="AG77" s="144"/>
      <c r="AH77" s="144"/>
      <c r="AI77" s="145"/>
      <c r="AJ77" s="144"/>
      <c r="AK77" s="144"/>
      <c r="AL77" s="144"/>
      <c r="AM77" s="144"/>
      <c r="AN77" s="144"/>
      <c r="AO77" s="144"/>
      <c r="AP77" s="144"/>
      <c r="AQ77" s="144"/>
      <c r="AR77" s="144"/>
      <c r="AS77" s="144"/>
      <c r="AT77" s="144"/>
      <c r="AU77" s="144"/>
      <c r="AV77" s="100"/>
      <c r="AW77" s="100"/>
      <c r="AX77" s="100"/>
      <c r="AY77" s="100"/>
      <c r="AZ77" s="100"/>
      <c r="BA77" s="100"/>
      <c r="BB77" s="100"/>
      <c r="BC77" s="100"/>
      <c r="BD77" s="100"/>
      <c r="BE77" s="100"/>
      <c r="BF77" s="100"/>
      <c r="BG77" s="100"/>
      <c r="BH77" s="100"/>
      <c r="BI77" s="100"/>
    </row>
    <row r="78" spans="1:61" ht="19" x14ac:dyDescent="0.25">
      <c r="A78" s="17"/>
      <c r="B78" s="16"/>
      <c r="C78" s="16"/>
      <c r="D78" s="27"/>
      <c r="E78" s="40"/>
      <c r="F78" s="16"/>
      <c r="G78" s="16"/>
      <c r="H78" s="16"/>
      <c r="I78" s="16"/>
      <c r="J78" s="16"/>
      <c r="K78" s="16"/>
      <c r="L78" s="16"/>
      <c r="N78" s="169"/>
      <c r="O78" s="169"/>
      <c r="P78" s="120"/>
      <c r="Q78" s="120"/>
      <c r="R78" s="120"/>
      <c r="S78" s="120"/>
      <c r="T78" s="120"/>
      <c r="U78" s="120"/>
      <c r="V78" s="120"/>
      <c r="W78" s="134"/>
      <c r="X78" s="120"/>
      <c r="Y78" s="120"/>
      <c r="Z78" s="120"/>
      <c r="AA78" s="120"/>
      <c r="AB78" s="120"/>
      <c r="AC78" s="120"/>
      <c r="AD78" s="120"/>
      <c r="AE78" s="120"/>
      <c r="AF78" s="120"/>
      <c r="AG78" s="120"/>
      <c r="AH78" s="120"/>
      <c r="AI78" s="134"/>
      <c r="AJ78" s="120"/>
      <c r="AK78" s="120"/>
      <c r="AL78" s="120"/>
      <c r="AM78" s="120"/>
      <c r="AN78" s="120"/>
      <c r="AO78" s="120"/>
      <c r="AP78" s="120"/>
      <c r="AQ78" s="120"/>
      <c r="AR78" s="120"/>
      <c r="AS78" s="120"/>
      <c r="AT78" s="120"/>
      <c r="AU78" s="120"/>
    </row>
    <row r="79" spans="1:61" ht="19" x14ac:dyDescent="0.25">
      <c r="A79" s="13"/>
      <c r="B79" s="120"/>
      <c r="C79" s="120"/>
      <c r="D79" s="177"/>
      <c r="E79" s="134"/>
      <c r="F79" s="120"/>
      <c r="G79" s="120"/>
      <c r="H79" s="120"/>
      <c r="I79" s="120"/>
      <c r="J79" s="120"/>
      <c r="K79" s="120"/>
      <c r="L79" s="120"/>
      <c r="P79" s="120"/>
      <c r="Q79" s="120"/>
      <c r="R79" s="120"/>
      <c r="S79" s="120"/>
      <c r="T79" s="120"/>
      <c r="U79" s="120"/>
      <c r="V79" s="120"/>
      <c r="W79" s="120"/>
      <c r="X79" s="120"/>
      <c r="Y79" s="120"/>
      <c r="Z79" s="120"/>
      <c r="AA79" s="120"/>
      <c r="AB79" s="120"/>
      <c r="AC79" s="120"/>
      <c r="AD79" s="120"/>
      <c r="AE79" s="120"/>
      <c r="AF79" s="120"/>
      <c r="AG79" s="120"/>
      <c r="AH79" s="120"/>
      <c r="AI79" s="134"/>
      <c r="AJ79" s="120"/>
      <c r="AK79" s="120"/>
      <c r="AL79" s="120"/>
      <c r="AM79" s="120"/>
      <c r="AN79" s="120"/>
      <c r="AO79" s="120"/>
      <c r="AP79" s="120"/>
      <c r="AQ79" s="120"/>
      <c r="AR79" s="120"/>
      <c r="AS79" s="120"/>
      <c r="AT79" s="120"/>
      <c r="AU79" s="120"/>
    </row>
    <row r="80" spans="1:61" ht="19" x14ac:dyDescent="0.25">
      <c r="A80" s="192"/>
      <c r="B80" s="174"/>
      <c r="C80" s="174"/>
      <c r="D80" s="177"/>
      <c r="E80" s="134"/>
      <c r="F80" s="120"/>
      <c r="G80" s="120"/>
      <c r="H80" s="120"/>
      <c r="I80" s="120"/>
      <c r="J80" s="120"/>
      <c r="K80" s="120"/>
      <c r="L80" s="120"/>
      <c r="P80" s="120"/>
      <c r="Q80" s="120"/>
      <c r="R80" s="120"/>
      <c r="S80" s="120"/>
      <c r="T80" s="120"/>
      <c r="U80" s="120"/>
      <c r="V80" s="120"/>
      <c r="W80" s="120"/>
      <c r="X80" s="120"/>
      <c r="Y80" s="120"/>
      <c r="Z80" s="120"/>
      <c r="AA80" s="120"/>
      <c r="AB80" s="120"/>
      <c r="AC80" s="120"/>
      <c r="AD80" s="120"/>
      <c r="AE80" s="120"/>
      <c r="AF80" s="120"/>
      <c r="AG80" s="120"/>
      <c r="AH80" s="120"/>
      <c r="AI80" s="134"/>
      <c r="AJ80" s="120"/>
      <c r="AK80" s="120"/>
      <c r="AL80" s="120"/>
      <c r="AM80" s="120"/>
      <c r="AN80" s="120"/>
      <c r="AO80" s="120"/>
      <c r="AP80" s="120"/>
      <c r="AQ80" s="120"/>
      <c r="AR80" s="120"/>
      <c r="AS80" s="120"/>
      <c r="AT80" s="120"/>
      <c r="AU80" s="120"/>
    </row>
    <row r="81" spans="1:47" ht="19" x14ac:dyDescent="0.25">
      <c r="A81" s="171"/>
      <c r="B81" s="173"/>
      <c r="C81" s="173"/>
      <c r="D81" s="177"/>
      <c r="E81" s="134"/>
      <c r="F81" s="120"/>
      <c r="G81" s="120"/>
      <c r="H81" s="120"/>
      <c r="I81" s="120"/>
      <c r="J81" s="120"/>
      <c r="K81" s="120"/>
      <c r="L81" s="120"/>
      <c r="P81" s="120"/>
      <c r="Q81" s="120"/>
      <c r="R81" s="120"/>
      <c r="S81" s="120"/>
      <c r="T81" s="120"/>
      <c r="U81" s="120"/>
      <c r="V81" s="120"/>
      <c r="W81" s="120"/>
      <c r="X81" s="120"/>
      <c r="Y81" s="120"/>
      <c r="Z81" s="120"/>
      <c r="AA81" s="120"/>
      <c r="AB81" s="120"/>
      <c r="AC81" s="120"/>
      <c r="AD81" s="120"/>
      <c r="AE81" s="120"/>
      <c r="AF81" s="120"/>
      <c r="AG81" s="120"/>
      <c r="AH81" s="120"/>
      <c r="AI81" s="134"/>
      <c r="AJ81" s="120"/>
      <c r="AK81" s="120"/>
      <c r="AL81" s="120"/>
      <c r="AM81" s="120"/>
      <c r="AN81" s="120"/>
      <c r="AO81" s="120"/>
      <c r="AP81" s="120"/>
      <c r="AQ81" s="120"/>
      <c r="AR81" s="120"/>
      <c r="AS81" s="120"/>
      <c r="AT81" s="120"/>
      <c r="AU81" s="120"/>
    </row>
    <row r="82" spans="1:47" ht="19" x14ac:dyDescent="0.25">
      <c r="A82" s="171"/>
      <c r="B82" s="172"/>
      <c r="C82" s="172"/>
      <c r="D82" s="177"/>
      <c r="E82" s="134"/>
      <c r="F82" s="120"/>
      <c r="G82" s="120"/>
      <c r="H82" s="120"/>
      <c r="I82" s="120"/>
      <c r="J82" s="120"/>
      <c r="K82" s="120"/>
      <c r="L82" s="120"/>
      <c r="N82" s="169"/>
      <c r="O82" s="169"/>
      <c r="P82" s="120"/>
      <c r="Q82" s="120"/>
      <c r="R82" s="120"/>
      <c r="S82" s="120"/>
      <c r="T82" s="120"/>
      <c r="U82" s="120"/>
      <c r="V82" s="120"/>
      <c r="W82" s="120"/>
      <c r="X82" s="120"/>
      <c r="Y82" s="120"/>
      <c r="Z82" s="120"/>
      <c r="AA82" s="120"/>
      <c r="AB82" s="120"/>
      <c r="AC82" s="120"/>
      <c r="AD82" s="120"/>
      <c r="AE82" s="120"/>
      <c r="AF82" s="120"/>
      <c r="AG82" s="120"/>
      <c r="AH82" s="120"/>
      <c r="AI82" s="134"/>
      <c r="AJ82" s="120"/>
      <c r="AK82" s="120"/>
      <c r="AL82" s="120"/>
      <c r="AM82" s="120"/>
      <c r="AN82" s="120"/>
      <c r="AO82" s="120"/>
      <c r="AP82" s="120"/>
      <c r="AQ82" s="120"/>
      <c r="AR82" s="120"/>
      <c r="AS82" s="120"/>
      <c r="AT82" s="120"/>
      <c r="AU82" s="120"/>
    </row>
    <row r="83" spans="1:47" ht="19" x14ac:dyDescent="0.25">
      <c r="A83" s="171"/>
      <c r="B83" s="172"/>
      <c r="C83" s="172"/>
      <c r="D83" s="177"/>
      <c r="E83" s="134"/>
      <c r="F83" s="120"/>
      <c r="G83" s="120"/>
      <c r="H83" s="120"/>
      <c r="I83" s="120"/>
      <c r="J83" s="120"/>
      <c r="K83" s="120"/>
      <c r="L83" s="120"/>
      <c r="N83" s="169"/>
      <c r="O83" s="169"/>
      <c r="P83" s="120"/>
      <c r="Q83" s="120"/>
      <c r="R83" s="120"/>
      <c r="S83" s="120"/>
      <c r="T83" s="120"/>
      <c r="U83" s="120"/>
      <c r="V83" s="120"/>
      <c r="W83" s="120"/>
      <c r="X83" s="120"/>
      <c r="Y83" s="120"/>
      <c r="Z83" s="120"/>
      <c r="AA83" s="120"/>
      <c r="AB83" s="120"/>
      <c r="AC83" s="120"/>
      <c r="AD83" s="120"/>
      <c r="AE83" s="120"/>
      <c r="AF83" s="120"/>
      <c r="AG83" s="120"/>
      <c r="AH83" s="120"/>
      <c r="AI83" s="134"/>
      <c r="AJ83" s="120"/>
      <c r="AK83" s="120"/>
      <c r="AL83" s="120"/>
      <c r="AM83" s="120"/>
      <c r="AN83" s="120"/>
      <c r="AO83" s="120"/>
      <c r="AP83" s="120"/>
      <c r="AQ83" s="120"/>
      <c r="AR83" s="120"/>
      <c r="AS83" s="120"/>
      <c r="AT83" s="120"/>
      <c r="AU83" s="120"/>
    </row>
    <row r="84" spans="1:47" ht="19" x14ac:dyDescent="0.25">
      <c r="A84" s="171"/>
      <c r="B84" s="172"/>
      <c r="C84" s="172"/>
      <c r="D84" s="177"/>
      <c r="E84" s="134"/>
      <c r="F84" s="120"/>
      <c r="G84" s="120"/>
      <c r="H84" s="120"/>
      <c r="I84" s="120"/>
      <c r="J84" s="120"/>
      <c r="K84" s="120"/>
      <c r="P84" s="120"/>
      <c r="Q84" s="120"/>
      <c r="R84" s="120"/>
      <c r="S84" s="120"/>
      <c r="T84" s="120"/>
      <c r="U84" s="120"/>
      <c r="V84" s="120"/>
      <c r="W84" s="120"/>
      <c r="X84" s="120"/>
      <c r="Y84" s="120"/>
      <c r="Z84" s="120"/>
      <c r="AA84" s="120"/>
      <c r="AB84" s="120"/>
      <c r="AC84" s="120"/>
      <c r="AD84" s="120"/>
      <c r="AE84" s="120"/>
      <c r="AF84" s="120"/>
      <c r="AG84" s="120"/>
      <c r="AH84" s="120"/>
      <c r="AI84" s="134"/>
      <c r="AJ84" s="120"/>
      <c r="AK84" s="120"/>
      <c r="AL84" s="120"/>
      <c r="AM84" s="120"/>
      <c r="AN84" s="120"/>
      <c r="AO84" s="120"/>
      <c r="AP84" s="120"/>
      <c r="AQ84" s="120"/>
      <c r="AR84" s="120"/>
      <c r="AS84" s="120"/>
      <c r="AT84" s="120"/>
      <c r="AU84" s="120"/>
    </row>
    <row r="85" spans="1:47" ht="19" x14ac:dyDescent="0.25">
      <c r="A85" s="171"/>
      <c r="B85" s="172"/>
      <c r="C85" s="172"/>
      <c r="D85" s="87"/>
      <c r="E85" s="134"/>
      <c r="F85" s="120"/>
      <c r="G85" s="120"/>
      <c r="H85" s="120"/>
      <c r="I85" s="120"/>
      <c r="J85" s="120"/>
      <c r="K85" s="120"/>
      <c r="P85" s="120"/>
      <c r="Q85" s="120"/>
      <c r="R85" s="120"/>
      <c r="S85" s="120"/>
      <c r="T85" s="120"/>
      <c r="U85" s="120"/>
      <c r="V85" s="120"/>
      <c r="W85" s="120"/>
      <c r="X85" s="120"/>
      <c r="Y85" s="120"/>
      <c r="Z85" s="120"/>
      <c r="AA85" s="120"/>
      <c r="AB85" s="120"/>
      <c r="AC85" s="120"/>
      <c r="AD85" s="120"/>
      <c r="AE85" s="120"/>
      <c r="AF85" s="120"/>
      <c r="AG85" s="120"/>
      <c r="AH85" s="120"/>
      <c r="AI85" s="134"/>
      <c r="AJ85" s="120"/>
      <c r="AK85" s="120"/>
      <c r="AL85" s="120"/>
      <c r="AM85" s="120"/>
      <c r="AN85" s="120"/>
      <c r="AO85" s="120"/>
      <c r="AP85" s="120"/>
      <c r="AQ85" s="120"/>
      <c r="AR85" s="120"/>
      <c r="AS85" s="120"/>
      <c r="AT85" s="120"/>
      <c r="AU85" s="120"/>
    </row>
    <row r="86" spans="1:47" ht="19" x14ac:dyDescent="0.25">
      <c r="A86" s="171"/>
      <c r="B86" s="173"/>
      <c r="C86" s="173"/>
      <c r="D86" s="175"/>
      <c r="E86" s="134"/>
      <c r="F86" s="120"/>
      <c r="G86" s="120"/>
      <c r="H86" s="120"/>
      <c r="I86" s="120"/>
      <c r="J86" s="120"/>
      <c r="K86" s="120"/>
      <c r="P86" s="120"/>
      <c r="Q86" s="120"/>
      <c r="R86" s="120"/>
      <c r="S86" s="120"/>
      <c r="T86" s="120"/>
      <c r="U86" s="120"/>
      <c r="V86" s="120"/>
      <c r="W86" s="120"/>
      <c r="X86" s="120"/>
      <c r="Y86" s="120"/>
      <c r="Z86" s="120"/>
      <c r="AA86" s="120"/>
      <c r="AB86" s="120"/>
      <c r="AC86" s="120"/>
      <c r="AD86" s="120"/>
      <c r="AE86" s="120"/>
      <c r="AF86" s="120"/>
      <c r="AG86" s="120"/>
      <c r="AH86" s="120"/>
      <c r="AI86" s="134"/>
      <c r="AJ86" s="120"/>
      <c r="AK86" s="120"/>
      <c r="AL86" s="120"/>
      <c r="AM86" s="120"/>
      <c r="AN86" s="120"/>
      <c r="AO86" s="120"/>
      <c r="AP86" s="120"/>
      <c r="AQ86" s="120"/>
      <c r="AR86" s="120"/>
      <c r="AS86" s="120"/>
      <c r="AT86" s="120"/>
      <c r="AU86" s="120"/>
    </row>
    <row r="87" spans="1:47" x14ac:dyDescent="0.2">
      <c r="A87" s="171"/>
      <c r="B87" s="172"/>
      <c r="C87" s="172"/>
      <c r="D87" s="10"/>
    </row>
    <row r="88" spans="1:47" x14ac:dyDescent="0.2">
      <c r="A88" s="171"/>
      <c r="B88" s="172"/>
      <c r="C88" s="172"/>
      <c r="D88" s="10"/>
    </row>
    <row r="89" spans="1:47" x14ac:dyDescent="0.2">
      <c r="A89" s="171"/>
      <c r="B89" s="173"/>
      <c r="C89" s="173"/>
      <c r="D89" s="10"/>
    </row>
    <row r="90" spans="1:47" x14ac:dyDescent="0.2">
      <c r="A90" s="171"/>
      <c r="B90" s="173"/>
      <c r="C90" s="173"/>
      <c r="D90" s="10"/>
    </row>
    <row r="91" spans="1:47" x14ac:dyDescent="0.2">
      <c r="A91" s="171"/>
      <c r="B91" s="172"/>
      <c r="C91" s="172"/>
      <c r="D91" s="10"/>
    </row>
    <row r="92" spans="1:47" x14ac:dyDescent="0.2">
      <c r="A92" s="171"/>
      <c r="B92" s="172"/>
      <c r="C92" s="172"/>
      <c r="D92" s="10"/>
    </row>
    <row r="93" spans="1:47" x14ac:dyDescent="0.2">
      <c r="A93" s="171"/>
      <c r="B93" s="172"/>
      <c r="C93" s="172"/>
      <c r="D93" s="10"/>
    </row>
    <row r="94" spans="1:47" x14ac:dyDescent="0.2">
      <c r="A94" s="171"/>
      <c r="B94" s="172"/>
      <c r="C94" s="172"/>
      <c r="D94" s="10"/>
    </row>
    <row r="95" spans="1:47" x14ac:dyDescent="0.2">
      <c r="A95" s="171"/>
      <c r="B95" s="172"/>
      <c r="C95" s="172"/>
      <c r="D95" s="10"/>
    </row>
    <row r="96" spans="1:47" x14ac:dyDescent="0.2">
      <c r="A96" s="171"/>
      <c r="B96" s="172"/>
      <c r="C96" s="172"/>
      <c r="D96" s="10"/>
    </row>
    <row r="97" spans="1:4" x14ac:dyDescent="0.2">
      <c r="A97" s="171"/>
      <c r="B97" s="173"/>
      <c r="C97" s="173"/>
      <c r="D97" s="10"/>
    </row>
    <row r="98" spans="1:4" x14ac:dyDescent="0.2">
      <c r="A98" s="171"/>
      <c r="B98" s="172"/>
      <c r="C98" s="172"/>
      <c r="D98" s="10"/>
    </row>
    <row r="99" spans="1:4" x14ac:dyDescent="0.2">
      <c r="A99" s="171"/>
      <c r="B99" s="173"/>
      <c r="C99" s="173"/>
      <c r="D99" s="10"/>
    </row>
    <row r="100" spans="1:4" x14ac:dyDescent="0.2">
      <c r="A100" s="171"/>
      <c r="B100" s="172"/>
      <c r="C100" s="172"/>
      <c r="D100" s="10"/>
    </row>
    <row r="101" spans="1:4" x14ac:dyDescent="0.2">
      <c r="A101" s="171"/>
      <c r="B101" s="172"/>
      <c r="C101" s="172"/>
      <c r="D101" s="10"/>
    </row>
    <row r="102" spans="1:4" x14ac:dyDescent="0.2">
      <c r="A102" s="171"/>
      <c r="B102" s="172"/>
      <c r="C102" s="172"/>
      <c r="D102" s="10"/>
    </row>
    <row r="103" spans="1:4" x14ac:dyDescent="0.2">
      <c r="A103" s="171"/>
      <c r="B103" s="173"/>
      <c r="C103" s="173"/>
      <c r="D103" s="10"/>
    </row>
    <row r="104" spans="1:4" x14ac:dyDescent="0.2">
      <c r="A104" s="171"/>
      <c r="B104" s="173"/>
      <c r="C104" s="173"/>
      <c r="D104" s="10"/>
    </row>
    <row r="105" spans="1:4" x14ac:dyDescent="0.2">
      <c r="A105" s="171"/>
      <c r="B105" s="172"/>
      <c r="C105" s="172"/>
      <c r="D105" s="10"/>
    </row>
    <row r="106" spans="1:4" x14ac:dyDescent="0.2">
      <c r="A106" s="171"/>
      <c r="B106" s="173"/>
      <c r="C106" s="173"/>
      <c r="D106" s="10"/>
    </row>
  </sheetData>
  <phoneticPr fontId="3" type="noConversion"/>
  <pageMargins left="0.74803149606299213" right="0.74803149606299213" top="0.98425196850393704" bottom="0.98425196850393704" header="0.51181102362204722" footer="0.51181102362204722"/>
  <pageSetup paperSize="9" scale="8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R46"/>
  <sheetViews>
    <sheetView topLeftCell="Q6" zoomScale="80" zoomScaleNormal="80" zoomScalePageLayoutView="80" workbookViewId="0">
      <selection activeCell="AA19" sqref="AA19"/>
    </sheetView>
  </sheetViews>
  <sheetFormatPr baseColWidth="10" defaultColWidth="11.1640625" defaultRowHeight="16" x14ac:dyDescent="0.2"/>
  <cols>
    <col min="1" max="1" width="10.33203125" customWidth="1"/>
    <col min="2" max="2" width="4" hidden="1" customWidth="1"/>
    <col min="3" max="3" width="28" customWidth="1"/>
    <col min="4" max="4" width="11.83203125" customWidth="1"/>
    <col min="5" max="5" width="16.5" style="12" customWidth="1"/>
    <col min="9" max="9" width="27.33203125" customWidth="1"/>
    <col min="10" max="10" width="14.1640625" customWidth="1"/>
    <col min="11" max="11" width="7" customWidth="1"/>
    <col min="14" max="14" width="24.6640625" customWidth="1"/>
    <col min="15" max="15" width="17.83203125" customWidth="1"/>
    <col min="16" max="16" width="7.6640625" customWidth="1"/>
    <col min="17" max="17" width="10.1640625" customWidth="1"/>
    <col min="19" max="19" width="25.83203125" customWidth="1"/>
    <col min="20" max="20" width="13.6640625" customWidth="1"/>
    <col min="21" max="21" width="7.6640625" customWidth="1"/>
    <col min="23" max="23" width="14.5" customWidth="1"/>
    <col min="24" max="24" width="22.6640625" customWidth="1"/>
    <col min="25" max="25" width="16.1640625" style="12" customWidth="1"/>
    <col min="28" max="28" width="22.83203125" customWidth="1"/>
    <col min="33" max="33" width="19.33203125" customWidth="1"/>
    <col min="37" max="37" width="22.1640625" customWidth="1"/>
  </cols>
  <sheetData>
    <row r="1" spans="1:44" ht="21" x14ac:dyDescent="0.25">
      <c r="A1" s="11" t="s">
        <v>160</v>
      </c>
    </row>
    <row r="2" spans="1:44" ht="19" x14ac:dyDescent="0.25">
      <c r="A2" s="206" t="s">
        <v>333</v>
      </c>
      <c r="B2" s="207"/>
      <c r="C2" s="207"/>
      <c r="D2" s="120"/>
      <c r="E2" s="134"/>
      <c r="F2" s="120"/>
      <c r="G2" s="120"/>
      <c r="H2" s="120"/>
      <c r="I2" s="120"/>
      <c r="J2" s="120"/>
      <c r="K2" s="120"/>
      <c r="L2" s="120"/>
      <c r="M2" s="120"/>
      <c r="N2" s="120"/>
      <c r="O2" s="120"/>
      <c r="P2" s="120"/>
      <c r="Q2" s="120"/>
      <c r="R2" s="120"/>
      <c r="S2" s="120"/>
      <c r="T2" s="120"/>
      <c r="U2" s="120"/>
      <c r="V2" s="120"/>
      <c r="W2" s="120"/>
      <c r="X2" s="120"/>
      <c r="Y2" s="134"/>
      <c r="Z2" s="120"/>
      <c r="AA2" s="120"/>
      <c r="AB2" s="120"/>
      <c r="AC2" s="120"/>
    </row>
    <row r="3" spans="1:44" ht="19" x14ac:dyDescent="0.25">
      <c r="A3" s="13" t="s">
        <v>134</v>
      </c>
      <c r="B3" s="120"/>
      <c r="C3" s="120"/>
      <c r="D3" s="120"/>
      <c r="E3" s="134"/>
      <c r="F3" s="120"/>
      <c r="G3" s="120"/>
      <c r="H3" s="120"/>
      <c r="I3" s="120"/>
      <c r="J3" s="120"/>
      <c r="K3" s="120"/>
      <c r="L3" s="120"/>
      <c r="M3" s="120"/>
      <c r="N3" s="120"/>
      <c r="O3" s="120"/>
      <c r="P3" s="120"/>
      <c r="Q3" s="120"/>
      <c r="R3" s="120"/>
      <c r="S3" s="120"/>
      <c r="T3" s="120"/>
      <c r="U3" s="120"/>
      <c r="V3" s="120"/>
      <c r="W3" s="120"/>
      <c r="X3" s="120"/>
      <c r="Y3" s="134"/>
      <c r="Z3" s="120"/>
      <c r="AA3" s="120"/>
      <c r="AB3" s="120"/>
      <c r="AC3" s="120"/>
      <c r="AD3" s="79"/>
      <c r="AE3" s="79"/>
      <c r="AF3" s="79"/>
      <c r="AG3" s="79"/>
      <c r="AH3" s="79"/>
      <c r="AI3" s="79"/>
      <c r="AJ3" s="79"/>
      <c r="AK3" s="79"/>
      <c r="AL3" s="79"/>
      <c r="AM3" s="79"/>
      <c r="AN3" s="79"/>
      <c r="AO3" s="79"/>
      <c r="AP3" s="79"/>
      <c r="AQ3" s="79"/>
      <c r="AR3" s="79"/>
    </row>
    <row r="4" spans="1:44" ht="19" x14ac:dyDescent="0.25">
      <c r="A4" s="120"/>
      <c r="B4" s="120"/>
      <c r="C4" s="120"/>
      <c r="D4" s="120"/>
      <c r="E4" s="134"/>
      <c r="F4" s="120"/>
      <c r="G4" s="120"/>
      <c r="H4" s="13" t="s">
        <v>134</v>
      </c>
      <c r="I4" s="120"/>
      <c r="J4" s="120"/>
      <c r="K4" s="120"/>
      <c r="L4" s="120"/>
      <c r="M4" s="120"/>
      <c r="N4" s="120"/>
      <c r="O4" s="120"/>
      <c r="P4" s="120"/>
      <c r="Q4" s="120"/>
      <c r="R4" s="120"/>
      <c r="S4" s="120"/>
      <c r="T4" s="120"/>
      <c r="U4" s="120"/>
      <c r="V4" s="120"/>
      <c r="W4" s="120"/>
      <c r="X4" s="120"/>
      <c r="Y4" s="134"/>
      <c r="Z4" s="120"/>
      <c r="AA4" s="120"/>
      <c r="AB4" s="120"/>
      <c r="AC4" s="120"/>
      <c r="AD4" s="79"/>
      <c r="AE4" s="79"/>
      <c r="AF4" s="79"/>
      <c r="AG4" s="79"/>
      <c r="AH4" s="79"/>
      <c r="AI4" s="79"/>
      <c r="AJ4" s="79"/>
      <c r="AK4" s="79"/>
      <c r="AL4" s="79"/>
      <c r="AM4" s="79"/>
      <c r="AN4" s="79"/>
      <c r="AO4" s="79"/>
      <c r="AP4" s="79"/>
      <c r="AQ4" s="79"/>
      <c r="AR4" s="79"/>
    </row>
    <row r="5" spans="1:44" ht="19" x14ac:dyDescent="0.25">
      <c r="A5" s="17" t="s">
        <v>27</v>
      </c>
      <c r="B5" s="120"/>
      <c r="C5" s="120"/>
      <c r="D5" s="120"/>
      <c r="E5" s="134"/>
      <c r="F5" s="120"/>
      <c r="G5" s="120"/>
      <c r="H5" s="120"/>
      <c r="I5" s="120"/>
      <c r="J5" s="120"/>
      <c r="K5" s="120"/>
      <c r="L5" s="120"/>
      <c r="M5" s="13" t="s">
        <v>134</v>
      </c>
      <c r="N5" s="120"/>
      <c r="O5" s="120"/>
      <c r="P5" s="120"/>
      <c r="Q5" s="120"/>
      <c r="R5" s="120"/>
      <c r="S5" s="120"/>
      <c r="T5" s="120"/>
      <c r="U5" s="120"/>
      <c r="V5" s="120"/>
      <c r="W5" s="120"/>
      <c r="X5" s="120"/>
      <c r="Y5" s="134"/>
      <c r="Z5" s="120"/>
      <c r="AA5" s="120"/>
      <c r="AB5" s="120"/>
      <c r="AC5" s="120"/>
      <c r="AD5" s="79"/>
      <c r="AE5" s="79"/>
      <c r="AF5" s="79"/>
      <c r="AG5" s="79"/>
      <c r="AH5" s="79"/>
      <c r="AI5" s="79"/>
      <c r="AJ5" s="79"/>
      <c r="AK5" s="79"/>
      <c r="AL5" s="79"/>
      <c r="AM5" s="79"/>
      <c r="AN5" s="79"/>
      <c r="AO5" s="79"/>
      <c r="AP5" s="79"/>
      <c r="AQ5" s="79"/>
      <c r="AR5" s="79"/>
    </row>
    <row r="6" spans="1:44" ht="19" x14ac:dyDescent="0.25">
      <c r="A6" s="120" t="s">
        <v>28</v>
      </c>
      <c r="B6" s="120"/>
      <c r="C6" s="120"/>
      <c r="D6" s="120"/>
      <c r="E6" s="134"/>
      <c r="F6" s="120">
        <v>1</v>
      </c>
      <c r="G6" s="120"/>
      <c r="H6" s="120"/>
      <c r="I6" s="120"/>
      <c r="J6" s="120"/>
      <c r="K6" s="120"/>
      <c r="L6" s="120"/>
      <c r="M6" s="120"/>
      <c r="N6" s="120"/>
      <c r="O6" s="120"/>
      <c r="P6" s="120"/>
      <c r="Q6" s="120"/>
      <c r="R6" s="120"/>
      <c r="S6" s="120"/>
      <c r="T6" s="120"/>
      <c r="U6" s="120"/>
      <c r="V6" s="120"/>
      <c r="W6" s="120"/>
      <c r="X6" s="120"/>
      <c r="Y6" s="134"/>
      <c r="Z6" s="120"/>
      <c r="AA6" s="120"/>
      <c r="AB6" s="120"/>
      <c r="AC6" s="120"/>
      <c r="AD6" s="99"/>
      <c r="AE6" s="79"/>
      <c r="AF6" s="79"/>
      <c r="AG6" s="79"/>
      <c r="AH6" s="79"/>
      <c r="AI6" s="79"/>
      <c r="AJ6" s="79"/>
      <c r="AK6" s="79"/>
      <c r="AL6" s="79"/>
      <c r="AM6" s="79"/>
      <c r="AN6" s="79"/>
      <c r="AO6" s="79"/>
      <c r="AP6" s="79"/>
      <c r="AQ6" s="79"/>
      <c r="AR6" s="79"/>
    </row>
    <row r="7" spans="1:44" ht="19" x14ac:dyDescent="0.25">
      <c r="A7" s="18" t="s">
        <v>51</v>
      </c>
      <c r="B7" s="121">
        <v>1</v>
      </c>
      <c r="C7" s="122" t="s">
        <v>211</v>
      </c>
      <c r="D7" s="162" t="s">
        <v>143</v>
      </c>
      <c r="E7" s="196">
        <v>15.44</v>
      </c>
      <c r="F7" s="123">
        <v>1</v>
      </c>
      <c r="G7" s="120"/>
      <c r="H7" s="120"/>
      <c r="I7" s="120"/>
      <c r="J7" s="120"/>
      <c r="K7" s="120"/>
      <c r="L7" s="120"/>
      <c r="M7" s="17" t="s">
        <v>326</v>
      </c>
      <c r="N7" s="120"/>
      <c r="O7" s="120"/>
      <c r="P7" s="120"/>
      <c r="Q7" s="120"/>
      <c r="R7" s="13" t="s">
        <v>134</v>
      </c>
      <c r="S7" s="120"/>
      <c r="T7" s="120"/>
      <c r="U7" s="120"/>
      <c r="V7" s="120"/>
      <c r="W7" s="120"/>
      <c r="X7" s="120"/>
      <c r="Y7" s="134"/>
      <c r="Z7" s="120"/>
      <c r="AA7" s="120"/>
      <c r="AB7" s="120"/>
      <c r="AC7" s="120"/>
      <c r="AD7" s="99"/>
      <c r="AE7" s="79"/>
      <c r="AF7" s="79"/>
      <c r="AG7" s="79"/>
      <c r="AH7" s="79"/>
      <c r="AI7" s="79"/>
      <c r="AJ7" s="79"/>
      <c r="AK7" s="79"/>
      <c r="AL7" s="79"/>
      <c r="AM7" s="79"/>
      <c r="AN7" s="79"/>
      <c r="AO7" s="79"/>
      <c r="AP7" s="79"/>
      <c r="AQ7" s="79"/>
      <c r="AR7" s="79"/>
    </row>
    <row r="8" spans="1:44" ht="19" x14ac:dyDescent="0.25">
      <c r="A8" s="23" t="s">
        <v>52</v>
      </c>
      <c r="B8" s="124">
        <v>6</v>
      </c>
      <c r="C8" s="122" t="s">
        <v>215</v>
      </c>
      <c r="D8" s="152" t="s">
        <v>144</v>
      </c>
      <c r="E8" s="197">
        <v>7.93</v>
      </c>
      <c r="F8" s="125">
        <v>2</v>
      </c>
      <c r="G8" s="120"/>
      <c r="H8" s="120"/>
      <c r="I8" s="120"/>
      <c r="J8" s="120"/>
      <c r="K8" s="120"/>
      <c r="L8" s="120"/>
      <c r="M8" s="120" t="s">
        <v>30</v>
      </c>
      <c r="N8" s="120"/>
      <c r="O8" s="120"/>
      <c r="P8" s="120">
        <v>9</v>
      </c>
      <c r="Q8" s="120"/>
      <c r="R8" s="120"/>
      <c r="S8" s="120"/>
      <c r="T8" s="120"/>
      <c r="U8" s="120"/>
      <c r="V8" s="120"/>
      <c r="W8" s="120"/>
      <c r="X8" s="120"/>
      <c r="Y8" s="134"/>
      <c r="Z8" s="120"/>
      <c r="AA8" s="120"/>
      <c r="AB8" s="120"/>
      <c r="AC8" s="120"/>
      <c r="AD8" s="99"/>
      <c r="AE8" s="79"/>
      <c r="AF8" s="79"/>
      <c r="AG8" s="79"/>
      <c r="AH8" s="79"/>
      <c r="AI8" s="79"/>
      <c r="AJ8" s="79"/>
      <c r="AK8" s="79"/>
      <c r="AL8" s="79"/>
      <c r="AM8" s="79"/>
      <c r="AN8" s="79"/>
      <c r="AO8" s="79"/>
      <c r="AP8" s="79"/>
      <c r="AQ8" s="79"/>
      <c r="AR8" s="79"/>
    </row>
    <row r="9" spans="1:44" ht="19" x14ac:dyDescent="0.25">
      <c r="A9" s="188" t="s">
        <v>307</v>
      </c>
      <c r="B9" s="126">
        <v>15</v>
      </c>
      <c r="C9" s="122" t="s">
        <v>225</v>
      </c>
      <c r="D9" s="153" t="s">
        <v>147</v>
      </c>
      <c r="E9" s="198">
        <v>6.33</v>
      </c>
      <c r="F9" s="127">
        <v>3</v>
      </c>
      <c r="G9" s="120"/>
      <c r="H9" s="120"/>
      <c r="I9" s="120"/>
      <c r="J9" s="120"/>
      <c r="K9" s="120"/>
      <c r="L9" s="120"/>
      <c r="M9" s="18" t="s">
        <v>51</v>
      </c>
      <c r="N9" s="128" t="s">
        <v>211</v>
      </c>
      <c r="O9" s="128">
        <v>16.77</v>
      </c>
      <c r="P9" s="129">
        <v>1</v>
      </c>
      <c r="Q9" s="126"/>
      <c r="R9" s="120"/>
      <c r="S9" s="120"/>
      <c r="T9" s="120"/>
      <c r="U9" s="120"/>
      <c r="V9" s="120"/>
      <c r="W9" s="120"/>
      <c r="X9" s="120"/>
      <c r="Y9" s="134"/>
      <c r="Z9" s="120"/>
      <c r="AA9" s="120"/>
      <c r="AB9" s="120"/>
      <c r="AC9" s="120"/>
      <c r="AD9" s="99"/>
      <c r="AE9" s="79"/>
      <c r="AF9" s="79"/>
      <c r="AG9" s="79"/>
      <c r="AH9" s="79"/>
      <c r="AI9" s="79"/>
      <c r="AJ9" s="79"/>
      <c r="AK9" s="79"/>
      <c r="AL9" s="79"/>
      <c r="AM9" s="79"/>
      <c r="AN9" s="79"/>
      <c r="AO9" s="79"/>
      <c r="AP9" s="79"/>
      <c r="AQ9" s="79"/>
      <c r="AR9" s="79"/>
    </row>
    <row r="10" spans="1:44" ht="19" x14ac:dyDescent="0.25">
      <c r="A10" s="28" t="s">
        <v>55</v>
      </c>
      <c r="B10" s="124">
        <v>20</v>
      </c>
      <c r="C10" s="146" t="s">
        <v>230</v>
      </c>
      <c r="D10" s="160" t="s">
        <v>146</v>
      </c>
      <c r="E10" s="197">
        <v>6.2</v>
      </c>
      <c r="F10" s="125">
        <v>4</v>
      </c>
      <c r="G10" s="120"/>
      <c r="H10" s="17" t="s">
        <v>133</v>
      </c>
      <c r="I10" s="120"/>
      <c r="J10" s="120"/>
      <c r="K10" s="120"/>
      <c r="L10" s="120"/>
      <c r="M10" s="23" t="s">
        <v>52</v>
      </c>
      <c r="N10" s="128" t="s">
        <v>218</v>
      </c>
      <c r="O10" s="128">
        <v>7.87</v>
      </c>
      <c r="P10" s="129">
        <v>2</v>
      </c>
      <c r="Q10" s="126"/>
      <c r="R10" s="17" t="s">
        <v>120</v>
      </c>
      <c r="S10" s="120"/>
      <c r="T10" s="120"/>
      <c r="U10" s="120"/>
      <c r="V10" s="120"/>
      <c r="W10" s="120"/>
      <c r="X10" s="120"/>
      <c r="Y10" s="134"/>
      <c r="Z10" s="120"/>
      <c r="AA10" s="120"/>
      <c r="AB10" s="120"/>
      <c r="AC10" s="120"/>
      <c r="AD10" s="99"/>
      <c r="AE10" s="79"/>
      <c r="AF10" s="79"/>
      <c r="AG10" s="79"/>
      <c r="AH10" s="79"/>
      <c r="AI10" s="79"/>
      <c r="AJ10" s="79"/>
      <c r="AK10" s="79"/>
      <c r="AL10" s="79"/>
      <c r="AM10" s="79"/>
      <c r="AN10" s="79"/>
      <c r="AO10" s="79"/>
      <c r="AP10" s="79"/>
      <c r="AQ10" s="79"/>
      <c r="AR10" s="79"/>
    </row>
    <row r="11" spans="1:44" ht="19" x14ac:dyDescent="0.25">
      <c r="A11" s="120" t="s">
        <v>31</v>
      </c>
      <c r="B11" s="120"/>
      <c r="C11" s="120"/>
      <c r="D11" s="14"/>
      <c r="E11" s="134"/>
      <c r="F11" s="120">
        <v>2</v>
      </c>
      <c r="G11" s="120"/>
      <c r="H11" s="120" t="s">
        <v>30</v>
      </c>
      <c r="I11" s="120"/>
      <c r="J11" s="120"/>
      <c r="K11" s="120">
        <v>6</v>
      </c>
      <c r="L11" s="120"/>
      <c r="M11" s="188" t="s">
        <v>307</v>
      </c>
      <c r="N11" s="128" t="str">
        <f>IF(K12=1,I12,(IF(K13=1,I13,(IF(K14=1,I14,1.6)))))</f>
        <v>Lillian Young</v>
      </c>
      <c r="O11" s="128">
        <v>4.37</v>
      </c>
      <c r="P11" s="129">
        <v>4</v>
      </c>
      <c r="Q11" s="126"/>
      <c r="R11" s="130" t="s">
        <v>81</v>
      </c>
      <c r="S11" s="120"/>
      <c r="T11" s="120"/>
      <c r="U11" s="120">
        <v>13</v>
      </c>
      <c r="V11" s="120"/>
      <c r="W11" s="120"/>
      <c r="X11" s="120"/>
      <c r="Y11" s="134"/>
      <c r="Z11" s="120"/>
      <c r="AA11" s="120"/>
      <c r="AB11" s="120"/>
      <c r="AC11" s="120"/>
      <c r="AD11" s="99"/>
      <c r="AE11" s="79"/>
      <c r="AF11" s="79"/>
      <c r="AG11" s="79"/>
      <c r="AH11" s="79"/>
      <c r="AI11" s="79"/>
      <c r="AJ11" s="79"/>
      <c r="AK11" s="79"/>
      <c r="AL11" s="79"/>
      <c r="AM11" s="79"/>
      <c r="AN11" s="79"/>
      <c r="AO11" s="79"/>
      <c r="AP11" s="79"/>
      <c r="AQ11" s="79"/>
      <c r="AR11" s="79"/>
    </row>
    <row r="12" spans="1:44" ht="19" x14ac:dyDescent="0.25">
      <c r="A12" s="18" t="s">
        <v>51</v>
      </c>
      <c r="B12" s="131">
        <v>3</v>
      </c>
      <c r="C12" s="122" t="s">
        <v>213</v>
      </c>
      <c r="D12" s="162" t="s">
        <v>141</v>
      </c>
      <c r="E12" s="196">
        <v>16.899999999999999</v>
      </c>
      <c r="F12" s="123">
        <v>1</v>
      </c>
      <c r="G12" s="120"/>
      <c r="H12" s="18" t="s">
        <v>51</v>
      </c>
      <c r="I12" s="75" t="s">
        <v>225</v>
      </c>
      <c r="J12" s="97">
        <v>6.03</v>
      </c>
      <c r="K12" s="132">
        <v>2</v>
      </c>
      <c r="L12" s="120"/>
      <c r="M12" s="28" t="s">
        <v>55</v>
      </c>
      <c r="N12" s="128" t="str">
        <f>IF(K17=2,I17,(IF(K18=2,I18,(IF(K19=2,I19,(IF(K20=2,I20,2.7)))))))</f>
        <v>Kasey Hargreaves</v>
      </c>
      <c r="O12" s="128">
        <v>7.54</v>
      </c>
      <c r="P12" s="129">
        <v>3</v>
      </c>
      <c r="Q12" s="126"/>
      <c r="R12" s="18" t="s">
        <v>51</v>
      </c>
      <c r="S12" s="75" t="s">
        <v>211</v>
      </c>
      <c r="T12" s="97">
        <v>8.0299999999999994</v>
      </c>
      <c r="U12" s="132">
        <v>2</v>
      </c>
      <c r="V12" s="120"/>
      <c r="W12" s="120"/>
      <c r="X12" s="120"/>
      <c r="Y12" s="134"/>
      <c r="Z12" s="120"/>
      <c r="AA12" s="120"/>
      <c r="AB12" s="120"/>
      <c r="AC12" s="120"/>
      <c r="AD12" s="99"/>
      <c r="AE12" s="79"/>
      <c r="AF12" s="79"/>
      <c r="AG12" s="79"/>
      <c r="AH12" s="79"/>
      <c r="AI12" s="79"/>
      <c r="AJ12" s="79"/>
      <c r="AK12" s="79"/>
      <c r="AL12" s="79"/>
      <c r="AM12" s="79"/>
      <c r="AN12" s="79"/>
      <c r="AO12" s="79"/>
      <c r="AP12" s="79"/>
      <c r="AQ12" s="79"/>
      <c r="AR12" s="79"/>
    </row>
    <row r="13" spans="1:44" ht="19" x14ac:dyDescent="0.25">
      <c r="A13" s="23" t="s">
        <v>52</v>
      </c>
      <c r="B13" s="133">
        <v>8</v>
      </c>
      <c r="C13" s="122" t="s">
        <v>218</v>
      </c>
      <c r="D13" s="152" t="s">
        <v>147</v>
      </c>
      <c r="E13" s="197">
        <v>13.54</v>
      </c>
      <c r="F13" s="125">
        <v>2</v>
      </c>
      <c r="G13" s="120"/>
      <c r="H13" s="23" t="s">
        <v>52</v>
      </c>
      <c r="I13" s="75" t="s">
        <v>228</v>
      </c>
      <c r="J13" s="75">
        <v>8.67</v>
      </c>
      <c r="K13" s="129">
        <v>1</v>
      </c>
      <c r="L13" s="120"/>
      <c r="M13" s="120"/>
      <c r="N13" s="134"/>
      <c r="O13" s="134"/>
      <c r="P13" s="120"/>
      <c r="Q13" s="120"/>
      <c r="R13" s="23" t="s">
        <v>52</v>
      </c>
      <c r="S13" s="75" t="s">
        <v>218</v>
      </c>
      <c r="T13" s="75">
        <v>7.04</v>
      </c>
      <c r="U13" s="129">
        <v>3</v>
      </c>
      <c r="V13" s="120"/>
      <c r="W13" s="120"/>
      <c r="X13" s="120"/>
      <c r="Y13" s="134"/>
      <c r="Z13" s="120"/>
      <c r="AA13" s="120"/>
      <c r="AB13" s="120"/>
      <c r="AC13" s="120"/>
      <c r="AD13" s="99"/>
      <c r="AE13" s="79"/>
      <c r="AF13" s="79"/>
      <c r="AG13" s="79"/>
      <c r="AH13" s="79"/>
      <c r="AI13" s="79"/>
      <c r="AJ13" s="79"/>
      <c r="AK13" s="79"/>
      <c r="AL13" s="79"/>
      <c r="AM13" s="79"/>
      <c r="AN13" s="79"/>
      <c r="AO13" s="79"/>
      <c r="AP13" s="79"/>
      <c r="AQ13" s="79"/>
      <c r="AR13" s="79"/>
    </row>
    <row r="14" spans="1:44" ht="19" x14ac:dyDescent="0.25">
      <c r="A14" s="188" t="s">
        <v>307</v>
      </c>
      <c r="B14" s="135">
        <v>13</v>
      </c>
      <c r="C14" s="122" t="s">
        <v>223</v>
      </c>
      <c r="D14" s="153" t="s">
        <v>142</v>
      </c>
      <c r="E14" s="198">
        <v>7.03</v>
      </c>
      <c r="F14" s="127">
        <v>4</v>
      </c>
      <c r="G14" s="120"/>
      <c r="H14" s="188" t="s">
        <v>307</v>
      </c>
      <c r="I14" s="75" t="s">
        <v>227</v>
      </c>
      <c r="J14" s="75">
        <v>4.7</v>
      </c>
      <c r="K14" s="129">
        <v>3</v>
      </c>
      <c r="L14" s="120"/>
      <c r="M14" s="82" t="s">
        <v>32</v>
      </c>
      <c r="N14" s="134"/>
      <c r="O14" s="134"/>
      <c r="P14" s="120">
        <v>10</v>
      </c>
      <c r="Q14" s="120"/>
      <c r="R14" s="188" t="s">
        <v>307</v>
      </c>
      <c r="S14" s="98" t="s">
        <v>213</v>
      </c>
      <c r="T14" s="98">
        <v>12.07</v>
      </c>
      <c r="U14" s="129">
        <v>1</v>
      </c>
      <c r="V14" s="120"/>
      <c r="W14" s="13" t="s">
        <v>26</v>
      </c>
      <c r="X14" s="120"/>
      <c r="Y14" s="134"/>
      <c r="Z14" s="120"/>
      <c r="AA14" s="120"/>
      <c r="AB14" s="120"/>
      <c r="AC14" s="120"/>
      <c r="AD14" s="99"/>
      <c r="AE14" s="79"/>
      <c r="AF14" s="79"/>
      <c r="AG14" s="79"/>
      <c r="AH14" s="79"/>
      <c r="AI14" s="79"/>
      <c r="AJ14" s="79"/>
      <c r="AK14" s="79"/>
      <c r="AL14" s="79"/>
      <c r="AM14" s="79"/>
      <c r="AN14" s="79"/>
      <c r="AO14" s="79"/>
      <c r="AP14" s="79"/>
      <c r="AQ14" s="79"/>
      <c r="AR14" s="79"/>
    </row>
    <row r="15" spans="1:44" ht="19" x14ac:dyDescent="0.25">
      <c r="A15" s="28" t="s">
        <v>55</v>
      </c>
      <c r="B15" s="133">
        <v>18</v>
      </c>
      <c r="C15" s="122" t="s">
        <v>228</v>
      </c>
      <c r="D15" s="152" t="s">
        <v>141</v>
      </c>
      <c r="E15" s="197">
        <v>7.7</v>
      </c>
      <c r="F15" s="125">
        <v>3</v>
      </c>
      <c r="G15" s="120"/>
      <c r="H15" s="120"/>
      <c r="I15" s="120"/>
      <c r="J15" s="120"/>
      <c r="K15" s="120"/>
      <c r="L15" s="120"/>
      <c r="M15" s="18" t="s">
        <v>51</v>
      </c>
      <c r="N15" s="128" t="s">
        <v>215</v>
      </c>
      <c r="O15" s="128">
        <v>10</v>
      </c>
      <c r="P15" s="129">
        <v>2</v>
      </c>
      <c r="Q15" s="126"/>
      <c r="R15" s="28" t="s">
        <v>55</v>
      </c>
      <c r="S15" s="98" t="s">
        <v>215</v>
      </c>
      <c r="T15" s="98">
        <v>6.93</v>
      </c>
      <c r="U15" s="129">
        <v>4</v>
      </c>
      <c r="V15" s="120"/>
      <c r="W15" s="120" t="s">
        <v>327</v>
      </c>
      <c r="X15" s="134"/>
      <c r="Y15" s="134"/>
      <c r="Z15" s="120">
        <v>15</v>
      </c>
      <c r="AA15" s="120"/>
      <c r="AB15" s="120"/>
      <c r="AC15" s="120"/>
      <c r="AD15" s="99"/>
      <c r="AE15" s="79"/>
      <c r="AF15" s="79"/>
      <c r="AG15" s="79"/>
      <c r="AH15" s="79"/>
      <c r="AI15" s="79"/>
      <c r="AJ15" s="79"/>
      <c r="AK15" s="79"/>
      <c r="AL15" s="79"/>
      <c r="AM15" s="79"/>
      <c r="AN15" s="79"/>
      <c r="AO15" s="79"/>
      <c r="AP15" s="79"/>
      <c r="AQ15" s="79"/>
      <c r="AR15" s="79"/>
    </row>
    <row r="16" spans="1:44" ht="19" x14ac:dyDescent="0.25">
      <c r="A16" s="120" t="s">
        <v>33</v>
      </c>
      <c r="B16" s="120"/>
      <c r="C16" s="120"/>
      <c r="D16" s="14"/>
      <c r="E16" s="134"/>
      <c r="F16" s="120">
        <v>3</v>
      </c>
      <c r="G16" s="120"/>
      <c r="H16" s="120" t="s">
        <v>32</v>
      </c>
      <c r="I16" s="120"/>
      <c r="J16" s="120"/>
      <c r="K16" s="120">
        <v>7</v>
      </c>
      <c r="L16" s="120"/>
      <c r="M16" s="23" t="s">
        <v>52</v>
      </c>
      <c r="N16" s="128" t="s">
        <v>213</v>
      </c>
      <c r="O16" s="128">
        <v>14.9</v>
      </c>
      <c r="P16" s="129">
        <v>1</v>
      </c>
      <c r="Q16" s="126"/>
      <c r="V16" s="120"/>
      <c r="W16" s="18" t="s">
        <v>51</v>
      </c>
      <c r="X16" s="75" t="s">
        <v>213</v>
      </c>
      <c r="Y16" s="216">
        <v>14.67</v>
      </c>
      <c r="Z16" s="129">
        <v>1</v>
      </c>
      <c r="AA16" s="112"/>
      <c r="AB16" s="99"/>
      <c r="AC16" s="99"/>
      <c r="AD16" s="99"/>
      <c r="AE16" s="79"/>
      <c r="AF16" s="79"/>
      <c r="AG16" s="79"/>
      <c r="AH16" s="79"/>
      <c r="AI16" s="79"/>
      <c r="AJ16" s="79"/>
      <c r="AK16" s="79"/>
      <c r="AL16" s="79"/>
      <c r="AM16" s="79"/>
      <c r="AN16" s="79"/>
      <c r="AO16" s="79"/>
      <c r="AP16" s="79"/>
      <c r="AQ16" s="79"/>
      <c r="AR16" s="79"/>
    </row>
    <row r="17" spans="1:44" ht="19" x14ac:dyDescent="0.25">
      <c r="A17" s="18" t="s">
        <v>51</v>
      </c>
      <c r="B17" s="131">
        <v>4</v>
      </c>
      <c r="C17" s="122" t="s">
        <v>214</v>
      </c>
      <c r="D17" s="162" t="s">
        <v>145</v>
      </c>
      <c r="E17" s="196">
        <v>10.57</v>
      </c>
      <c r="F17" s="123">
        <v>1</v>
      </c>
      <c r="G17" s="120"/>
      <c r="H17" s="18" t="s">
        <v>51</v>
      </c>
      <c r="I17" s="75" t="s">
        <v>230</v>
      </c>
      <c r="J17" s="97">
        <v>12.17</v>
      </c>
      <c r="K17" s="132">
        <v>1</v>
      </c>
      <c r="L17" s="120"/>
      <c r="M17" s="188" t="s">
        <v>307</v>
      </c>
      <c r="N17" s="128" t="str">
        <f>IF(K12=2,I12,(IF(K13=2,I13,(IF(K14=2,I14,2.6)))))</f>
        <v>Halina Morley</v>
      </c>
      <c r="O17" s="128">
        <v>6.37</v>
      </c>
      <c r="P17" s="129">
        <v>3</v>
      </c>
      <c r="Q17" s="126"/>
      <c r="V17" s="120"/>
      <c r="W17" s="23" t="s">
        <v>52</v>
      </c>
      <c r="X17" s="75" t="s">
        <v>211</v>
      </c>
      <c r="Y17" s="128">
        <v>12.44</v>
      </c>
      <c r="Z17" s="129">
        <v>3</v>
      </c>
      <c r="AA17" s="99"/>
      <c r="AB17" s="113"/>
      <c r="AC17" s="99"/>
      <c r="AD17" s="99"/>
      <c r="AE17" s="79"/>
      <c r="AF17" s="112"/>
      <c r="AG17" s="99"/>
      <c r="AH17" s="99"/>
      <c r="AI17" s="99"/>
      <c r="AJ17" s="79"/>
      <c r="AK17" s="79"/>
      <c r="AL17" s="79"/>
      <c r="AM17" s="79"/>
      <c r="AN17" s="79"/>
      <c r="AO17" s="79"/>
      <c r="AP17" s="79"/>
      <c r="AQ17" s="79"/>
      <c r="AR17" s="79"/>
    </row>
    <row r="18" spans="1:44" ht="19" x14ac:dyDescent="0.25">
      <c r="A18" s="23" t="s">
        <v>52</v>
      </c>
      <c r="B18" s="133">
        <v>9</v>
      </c>
      <c r="C18" s="122" t="s">
        <v>219</v>
      </c>
      <c r="D18" s="152" t="s">
        <v>147</v>
      </c>
      <c r="E18" s="197">
        <v>9.4600000000000009</v>
      </c>
      <c r="F18" s="125">
        <v>2</v>
      </c>
      <c r="G18" s="120"/>
      <c r="H18" s="23" t="s">
        <v>52</v>
      </c>
      <c r="I18" s="75" t="s">
        <v>223</v>
      </c>
      <c r="J18" s="75">
        <v>9.3000000000000007</v>
      </c>
      <c r="K18" s="129">
        <v>3</v>
      </c>
      <c r="L18" s="120"/>
      <c r="M18" s="28" t="s">
        <v>55</v>
      </c>
      <c r="N18" s="128" t="str">
        <f>IF(K17=1,I17,(IF(K18=1,I18,(IF(K19=1,I19,(IF(K20=1,I20,1.7)))))))</f>
        <v>Charlize Tout</v>
      </c>
      <c r="O18" s="128">
        <v>8.06</v>
      </c>
      <c r="P18" s="129">
        <v>4</v>
      </c>
      <c r="Q18" s="126"/>
      <c r="R18" s="120" t="s">
        <v>82</v>
      </c>
      <c r="S18" s="120"/>
      <c r="T18" s="120"/>
      <c r="U18" s="120">
        <v>14</v>
      </c>
      <c r="V18" s="120"/>
      <c r="W18" s="188" t="s">
        <v>307</v>
      </c>
      <c r="X18" s="75" t="s">
        <v>212</v>
      </c>
      <c r="Y18" s="128">
        <v>12.77</v>
      </c>
      <c r="Z18" s="129">
        <v>2</v>
      </c>
      <c r="AA18" s="81"/>
      <c r="AB18" s="84"/>
      <c r="AC18" s="99"/>
      <c r="AD18" s="99"/>
      <c r="AE18" s="79"/>
      <c r="AF18" s="99"/>
      <c r="AG18" s="113"/>
      <c r="AH18" s="99"/>
      <c r="AI18" s="99"/>
      <c r="AJ18" s="79"/>
      <c r="AK18" s="79"/>
      <c r="AL18" s="79"/>
      <c r="AM18" s="79"/>
      <c r="AN18" s="79"/>
      <c r="AO18" s="79"/>
      <c r="AP18" s="79"/>
      <c r="AQ18" s="79"/>
      <c r="AR18" s="79"/>
    </row>
    <row r="19" spans="1:44" ht="19" x14ac:dyDescent="0.25">
      <c r="A19" s="188" t="s">
        <v>307</v>
      </c>
      <c r="B19" s="135">
        <v>12</v>
      </c>
      <c r="C19" s="122" t="s">
        <v>222</v>
      </c>
      <c r="D19" s="153" t="s">
        <v>217</v>
      </c>
      <c r="E19" s="198">
        <v>5.36</v>
      </c>
      <c r="F19" s="127">
        <v>3</v>
      </c>
      <c r="G19" s="120"/>
      <c r="H19" s="188" t="s">
        <v>307</v>
      </c>
      <c r="I19" s="75" t="s">
        <v>220</v>
      </c>
      <c r="J19" s="75">
        <v>10.47</v>
      </c>
      <c r="K19" s="129">
        <v>2</v>
      </c>
      <c r="L19" s="120"/>
      <c r="M19" s="126"/>
      <c r="N19" s="136"/>
      <c r="O19" s="136"/>
      <c r="P19" s="126"/>
      <c r="Q19" s="126"/>
      <c r="R19" s="18" t="s">
        <v>51</v>
      </c>
      <c r="S19" s="75" t="s">
        <v>212</v>
      </c>
      <c r="T19" s="97">
        <v>15.26</v>
      </c>
      <c r="U19" s="132">
        <v>1</v>
      </c>
      <c r="V19" s="120"/>
      <c r="W19" s="28" t="s">
        <v>55</v>
      </c>
      <c r="X19" s="75" t="s">
        <v>214</v>
      </c>
      <c r="Y19" s="217">
        <v>9.1999999999999993</v>
      </c>
      <c r="Z19" s="129">
        <v>4</v>
      </c>
      <c r="AA19" s="85"/>
      <c r="AB19" s="84"/>
      <c r="AC19" s="99"/>
      <c r="AD19" s="79"/>
      <c r="AE19" s="79"/>
      <c r="AF19" s="81"/>
      <c r="AG19" s="84"/>
      <c r="AH19" s="99"/>
      <c r="AI19" s="99"/>
      <c r="AJ19" s="79"/>
      <c r="AK19" s="79"/>
      <c r="AL19" s="79"/>
      <c r="AM19" s="79"/>
      <c r="AN19" s="79"/>
      <c r="AO19" s="79"/>
      <c r="AP19" s="79"/>
      <c r="AQ19" s="79"/>
      <c r="AR19" s="79"/>
    </row>
    <row r="20" spans="1:44" ht="19" x14ac:dyDescent="0.25">
      <c r="A20" s="28" t="s">
        <v>55</v>
      </c>
      <c r="B20" s="133">
        <v>17</v>
      </c>
      <c r="C20" s="129" t="s">
        <v>227</v>
      </c>
      <c r="D20" s="160" t="s">
        <v>144</v>
      </c>
      <c r="E20" s="197">
        <v>5.2</v>
      </c>
      <c r="F20" s="125">
        <v>4</v>
      </c>
      <c r="G20" s="120"/>
      <c r="H20" s="28" t="s">
        <v>55</v>
      </c>
      <c r="I20" s="75" t="s">
        <v>324</v>
      </c>
      <c r="J20" s="76">
        <v>8.3699999999999992</v>
      </c>
      <c r="K20" s="137">
        <v>4</v>
      </c>
      <c r="L20" s="120"/>
      <c r="M20" s="99" t="s">
        <v>64</v>
      </c>
      <c r="N20" s="134"/>
      <c r="O20" s="134"/>
      <c r="P20" s="120">
        <v>11</v>
      </c>
      <c r="Q20" s="120"/>
      <c r="R20" s="23" t="s">
        <v>52</v>
      </c>
      <c r="S20" s="75" t="s">
        <v>214</v>
      </c>
      <c r="T20" s="75">
        <v>9.6300000000000008</v>
      </c>
      <c r="U20" s="129">
        <v>2</v>
      </c>
      <c r="V20" s="120"/>
      <c r="Z20" s="120"/>
      <c r="AA20" s="120"/>
      <c r="AB20" s="120"/>
      <c r="AC20" s="120"/>
      <c r="AD20" s="99"/>
      <c r="AE20" s="79"/>
      <c r="AF20" s="85"/>
      <c r="AG20" s="84"/>
      <c r="AH20" s="99"/>
      <c r="AI20" s="99"/>
      <c r="AJ20" s="79"/>
      <c r="AK20" s="79"/>
      <c r="AL20" s="79"/>
      <c r="AM20" s="79"/>
      <c r="AN20" s="79"/>
      <c r="AO20" s="79"/>
      <c r="AP20" s="79"/>
      <c r="AQ20" s="79"/>
      <c r="AR20" s="79"/>
    </row>
    <row r="21" spans="1:44" ht="19" x14ac:dyDescent="0.25">
      <c r="A21" s="120" t="s">
        <v>58</v>
      </c>
      <c r="B21" s="120"/>
      <c r="C21" s="120"/>
      <c r="D21" s="14"/>
      <c r="E21" s="134"/>
      <c r="F21" s="120">
        <v>4</v>
      </c>
      <c r="G21" s="120"/>
      <c r="H21" s="120"/>
      <c r="I21" s="120"/>
      <c r="J21" s="120"/>
      <c r="K21" s="120"/>
      <c r="L21" s="120"/>
      <c r="M21" s="18" t="s">
        <v>51</v>
      </c>
      <c r="N21" s="128" t="s">
        <v>214</v>
      </c>
      <c r="O21" s="128">
        <v>11.6</v>
      </c>
      <c r="P21" s="129">
        <v>2</v>
      </c>
      <c r="Q21" s="126"/>
      <c r="R21" s="188" t="s">
        <v>307</v>
      </c>
      <c r="S21" s="75" t="s">
        <v>216</v>
      </c>
      <c r="T21" s="75">
        <v>6.43</v>
      </c>
      <c r="U21" s="129">
        <v>4</v>
      </c>
      <c r="V21" s="120"/>
      <c r="Z21" s="120"/>
      <c r="AA21" s="120"/>
      <c r="AB21" s="120"/>
      <c r="AC21" s="120"/>
      <c r="AD21" s="99"/>
      <c r="AE21" s="79"/>
      <c r="AF21" s="79"/>
      <c r="AG21" s="79"/>
      <c r="AH21" s="79"/>
      <c r="AI21" s="79"/>
      <c r="AJ21" s="79"/>
      <c r="AK21" s="79"/>
      <c r="AL21" s="79"/>
      <c r="AM21" s="79"/>
      <c r="AN21" s="79"/>
      <c r="AO21" s="79"/>
      <c r="AP21" s="79"/>
      <c r="AQ21" s="79"/>
      <c r="AR21" s="79"/>
    </row>
    <row r="22" spans="1:44" ht="19" x14ac:dyDescent="0.25">
      <c r="A22" s="18" t="s">
        <v>51</v>
      </c>
      <c r="B22" s="131">
        <v>5</v>
      </c>
      <c r="C22" s="122" t="s">
        <v>323</v>
      </c>
      <c r="D22" s="152" t="s">
        <v>209</v>
      </c>
      <c r="E22" s="197">
        <v>9.3699999999999992</v>
      </c>
      <c r="F22" s="123">
        <v>1</v>
      </c>
      <c r="G22" s="120"/>
      <c r="H22" s="120" t="s">
        <v>64</v>
      </c>
      <c r="I22" s="120"/>
      <c r="J22" s="120"/>
      <c r="K22" s="120">
        <v>8</v>
      </c>
      <c r="L22" s="120"/>
      <c r="M22" s="23" t="s">
        <v>52</v>
      </c>
      <c r="N22" s="128" t="s">
        <v>323</v>
      </c>
      <c r="O22" s="128">
        <v>4.2699999999999996</v>
      </c>
      <c r="P22" s="129">
        <v>4</v>
      </c>
      <c r="Q22" s="126"/>
      <c r="R22" s="28" t="s">
        <v>55</v>
      </c>
      <c r="S22" s="75" t="s">
        <v>321</v>
      </c>
      <c r="T22" s="76">
        <v>8.6</v>
      </c>
      <c r="U22" s="137">
        <v>3</v>
      </c>
      <c r="V22" s="120"/>
      <c r="W22" s="126"/>
      <c r="X22" s="126"/>
      <c r="Y22" s="136"/>
      <c r="Z22" s="120"/>
      <c r="AA22" s="120"/>
      <c r="AB22" s="120"/>
      <c r="AC22" s="120"/>
      <c r="AD22" s="99"/>
      <c r="AE22" s="79"/>
      <c r="AF22" s="79"/>
      <c r="AG22" s="79"/>
      <c r="AH22" s="79"/>
      <c r="AI22" s="79"/>
      <c r="AJ22" s="79"/>
      <c r="AK22" s="79"/>
      <c r="AL22" s="79"/>
      <c r="AM22" s="79"/>
      <c r="AN22" s="79"/>
      <c r="AO22" s="79"/>
      <c r="AP22" s="79"/>
      <c r="AQ22" s="79"/>
      <c r="AR22" s="79"/>
    </row>
    <row r="23" spans="1:44" ht="19" x14ac:dyDescent="0.25">
      <c r="A23" s="23" t="s">
        <v>52</v>
      </c>
      <c r="B23" s="133">
        <v>10</v>
      </c>
      <c r="C23" s="122" t="s">
        <v>220</v>
      </c>
      <c r="D23" s="153" t="s">
        <v>145</v>
      </c>
      <c r="E23" s="198">
        <v>7.93</v>
      </c>
      <c r="F23" s="125">
        <v>3</v>
      </c>
      <c r="G23" s="120"/>
      <c r="H23" s="18" t="s">
        <v>51</v>
      </c>
      <c r="I23" s="75" t="s">
        <v>222</v>
      </c>
      <c r="J23" s="97">
        <v>8.6</v>
      </c>
      <c r="K23" s="132">
        <v>1</v>
      </c>
      <c r="L23" s="120"/>
      <c r="M23" s="188" t="s">
        <v>307</v>
      </c>
      <c r="N23" s="128" t="s">
        <v>212</v>
      </c>
      <c r="O23" s="128">
        <v>16.43</v>
      </c>
      <c r="P23" s="129">
        <v>1</v>
      </c>
      <c r="Q23" s="126"/>
      <c r="V23" s="120"/>
      <c r="W23" s="126"/>
      <c r="X23" s="126"/>
      <c r="Y23" s="136"/>
      <c r="Z23" s="120"/>
      <c r="AA23" s="120"/>
      <c r="AB23" s="120"/>
      <c r="AC23" s="120"/>
      <c r="AD23" s="99"/>
      <c r="AE23" s="79"/>
      <c r="AF23" s="79"/>
      <c r="AG23" s="79"/>
      <c r="AH23" s="79"/>
      <c r="AI23" s="79"/>
      <c r="AJ23" s="99"/>
      <c r="AK23" s="99"/>
      <c r="AL23" s="114"/>
      <c r="AM23" s="99"/>
      <c r="AN23" s="79"/>
      <c r="AO23" s="79"/>
      <c r="AP23" s="79"/>
      <c r="AQ23" s="79"/>
      <c r="AR23" s="79"/>
    </row>
    <row r="24" spans="1:44" ht="19" x14ac:dyDescent="0.25">
      <c r="A24" s="188" t="s">
        <v>307</v>
      </c>
      <c r="B24" s="135">
        <v>11</v>
      </c>
      <c r="C24" s="122" t="s">
        <v>221</v>
      </c>
      <c r="D24" s="152" t="s">
        <v>141</v>
      </c>
      <c r="E24" s="197">
        <v>8.77</v>
      </c>
      <c r="F24" s="127">
        <v>2</v>
      </c>
      <c r="G24" s="120"/>
      <c r="H24" s="23" t="s">
        <v>52</v>
      </c>
      <c r="I24" s="75" t="s">
        <v>322</v>
      </c>
      <c r="J24" s="75">
        <v>5.9</v>
      </c>
      <c r="K24" s="129">
        <v>2</v>
      </c>
      <c r="L24" s="120"/>
      <c r="M24" s="28" t="s">
        <v>55</v>
      </c>
      <c r="N24" s="128" t="s">
        <v>226</v>
      </c>
      <c r="O24" s="128">
        <v>4.8</v>
      </c>
      <c r="P24" s="129">
        <v>3</v>
      </c>
      <c r="Q24" s="126"/>
      <c r="V24" s="120"/>
      <c r="W24" s="126"/>
      <c r="X24" s="126"/>
      <c r="Y24" s="136"/>
      <c r="Z24" s="120"/>
      <c r="AA24" s="120"/>
      <c r="AB24" s="120"/>
      <c r="AC24" s="120"/>
      <c r="AD24" s="99"/>
      <c r="AE24" s="79"/>
      <c r="AF24" s="79"/>
      <c r="AG24" s="79"/>
      <c r="AH24" s="79"/>
      <c r="AI24" s="79"/>
      <c r="AJ24" s="99"/>
      <c r="AK24" s="99"/>
      <c r="AL24" s="114"/>
      <c r="AM24" s="99"/>
      <c r="AN24" s="79"/>
      <c r="AO24" s="79"/>
      <c r="AP24" s="79"/>
      <c r="AQ24" s="79"/>
      <c r="AR24" s="79"/>
    </row>
    <row r="25" spans="1:44" ht="19" x14ac:dyDescent="0.25">
      <c r="A25" s="28" t="s">
        <v>55</v>
      </c>
      <c r="B25" s="133">
        <v>16</v>
      </c>
      <c r="C25" s="129" t="s">
        <v>226</v>
      </c>
      <c r="D25" s="163" t="s">
        <v>146</v>
      </c>
      <c r="E25" s="128">
        <v>7</v>
      </c>
      <c r="F25" s="125">
        <v>4</v>
      </c>
      <c r="G25" s="120"/>
      <c r="H25" s="188" t="s">
        <v>307</v>
      </c>
      <c r="I25" s="75" t="s">
        <v>325</v>
      </c>
      <c r="J25" s="75">
        <v>2.44</v>
      </c>
      <c r="K25" s="129">
        <v>3</v>
      </c>
      <c r="L25" s="120"/>
      <c r="M25" s="126"/>
      <c r="N25" s="136"/>
      <c r="O25" s="136"/>
      <c r="P25" s="126"/>
      <c r="Q25" s="126"/>
      <c r="V25" s="120"/>
      <c r="W25" s="126"/>
      <c r="X25" s="126"/>
      <c r="Y25" s="136"/>
      <c r="Z25" s="120"/>
      <c r="AA25" s="120"/>
      <c r="AB25" s="120"/>
      <c r="AC25" s="120"/>
      <c r="AD25" s="99"/>
      <c r="AE25" s="79"/>
      <c r="AF25" s="79"/>
      <c r="AG25" s="79"/>
      <c r="AH25" s="79"/>
      <c r="AI25" s="79"/>
      <c r="AJ25" s="99"/>
      <c r="AK25" s="99"/>
      <c r="AL25" s="114"/>
      <c r="AM25" s="99"/>
      <c r="AN25" s="79"/>
      <c r="AO25" s="79"/>
      <c r="AP25" s="79"/>
      <c r="AQ25" s="79"/>
      <c r="AR25" s="79"/>
    </row>
    <row r="26" spans="1:44" ht="19" x14ac:dyDescent="0.25">
      <c r="A26" s="120" t="s">
        <v>61</v>
      </c>
      <c r="B26" s="120"/>
      <c r="C26" s="120"/>
      <c r="D26" s="14"/>
      <c r="E26" s="134"/>
      <c r="F26" s="120">
        <v>5</v>
      </c>
      <c r="G26" s="120"/>
      <c r="H26" s="120"/>
      <c r="I26" s="120"/>
      <c r="J26" s="120"/>
      <c r="K26" s="120"/>
      <c r="L26" s="120"/>
      <c r="M26" s="99" t="s">
        <v>71</v>
      </c>
      <c r="N26" s="134"/>
      <c r="O26" s="134"/>
      <c r="P26" s="120">
        <v>12</v>
      </c>
      <c r="Q26" s="120"/>
      <c r="R26" s="120"/>
      <c r="S26" s="120"/>
      <c r="T26" s="120"/>
      <c r="U26" s="120"/>
      <c r="V26" s="120"/>
      <c r="W26" s="126"/>
      <c r="X26" s="126"/>
      <c r="Y26" s="136"/>
      <c r="Z26" s="120"/>
      <c r="AA26" s="120"/>
      <c r="AB26" s="120"/>
      <c r="AC26" s="120"/>
      <c r="AD26" s="99"/>
      <c r="AE26" s="79"/>
      <c r="AF26" s="79"/>
      <c r="AG26" s="79"/>
      <c r="AH26" s="79"/>
      <c r="AI26" s="79"/>
      <c r="AJ26" s="99"/>
      <c r="AK26" s="99"/>
      <c r="AL26" s="114"/>
      <c r="AM26" s="99"/>
      <c r="AN26" s="79"/>
      <c r="AO26" s="79"/>
      <c r="AP26" s="79"/>
      <c r="AQ26" s="79"/>
      <c r="AR26" s="79"/>
    </row>
    <row r="27" spans="1:44" ht="19" x14ac:dyDescent="0.25">
      <c r="A27" s="18" t="s">
        <v>51</v>
      </c>
      <c r="B27" s="131">
        <v>2</v>
      </c>
      <c r="C27" s="122" t="s">
        <v>212</v>
      </c>
      <c r="D27" s="162" t="s">
        <v>147</v>
      </c>
      <c r="E27" s="196">
        <v>9.66</v>
      </c>
      <c r="F27" s="123">
        <v>2</v>
      </c>
      <c r="G27" s="120"/>
      <c r="H27" s="171"/>
      <c r="I27" s="172"/>
      <c r="J27" s="172"/>
      <c r="K27" s="173"/>
      <c r="L27" s="120"/>
      <c r="M27" s="18" t="s">
        <v>51</v>
      </c>
      <c r="N27" s="128" t="s">
        <v>321</v>
      </c>
      <c r="O27" s="128">
        <v>11.03</v>
      </c>
      <c r="P27" s="129">
        <v>2</v>
      </c>
      <c r="Q27" s="126"/>
      <c r="R27" s="120"/>
      <c r="S27" s="120"/>
      <c r="T27" s="120"/>
      <c r="U27" s="120"/>
      <c r="V27" s="120"/>
      <c r="W27" s="126"/>
      <c r="X27" s="126"/>
      <c r="Y27" s="136"/>
      <c r="Z27" s="120"/>
      <c r="AA27" s="120"/>
      <c r="AB27" s="120"/>
      <c r="AC27" s="120"/>
      <c r="AD27" s="99"/>
      <c r="AE27" s="99"/>
      <c r="AF27" s="79"/>
      <c r="AG27" s="79"/>
      <c r="AH27" s="79"/>
      <c r="AI27" s="79"/>
      <c r="AJ27" s="99"/>
      <c r="AK27" s="99"/>
      <c r="AL27" s="114"/>
      <c r="AM27" s="99"/>
      <c r="AN27" s="79"/>
      <c r="AO27" s="79"/>
      <c r="AP27" s="79"/>
      <c r="AQ27" s="79"/>
      <c r="AR27" s="79"/>
    </row>
    <row r="28" spans="1:44" ht="19" x14ac:dyDescent="0.25">
      <c r="A28" s="23" t="s">
        <v>52</v>
      </c>
      <c r="B28" s="133">
        <v>7</v>
      </c>
      <c r="C28" s="122" t="s">
        <v>216</v>
      </c>
      <c r="D28" s="152" t="s">
        <v>217</v>
      </c>
      <c r="E28" s="197">
        <v>11.54</v>
      </c>
      <c r="F28" s="125">
        <v>1</v>
      </c>
      <c r="G28" s="120"/>
      <c r="H28" s="171"/>
      <c r="I28" s="172"/>
      <c r="J28" s="172"/>
      <c r="K28" s="173"/>
      <c r="L28" s="120"/>
      <c r="M28" s="23" t="s">
        <v>52</v>
      </c>
      <c r="N28" s="128" t="s">
        <v>221</v>
      </c>
      <c r="O28" s="128">
        <v>5.17</v>
      </c>
      <c r="P28" s="129">
        <v>4</v>
      </c>
      <c r="Q28" s="126"/>
      <c r="R28" s="120"/>
      <c r="S28" s="120"/>
      <c r="T28" s="120"/>
      <c r="U28" s="120"/>
      <c r="V28" s="120"/>
      <c r="W28" s="126"/>
      <c r="X28" s="126"/>
      <c r="Y28" s="136"/>
      <c r="Z28" s="120"/>
      <c r="AA28" s="120"/>
      <c r="AB28" s="120"/>
      <c r="AC28" s="120"/>
      <c r="AD28" s="99"/>
      <c r="AE28" s="79"/>
      <c r="AF28" s="79"/>
      <c r="AG28" s="79"/>
      <c r="AH28" s="79"/>
      <c r="AI28" s="79"/>
      <c r="AJ28" s="99"/>
      <c r="AK28" s="99"/>
      <c r="AL28" s="114"/>
      <c r="AM28" s="99"/>
      <c r="AN28" s="79"/>
      <c r="AO28" s="79"/>
      <c r="AP28" s="79"/>
      <c r="AQ28" s="79"/>
      <c r="AR28" s="79"/>
    </row>
    <row r="29" spans="1:44" ht="19" x14ac:dyDescent="0.25">
      <c r="A29" s="188" t="s">
        <v>307</v>
      </c>
      <c r="B29" s="135">
        <v>14</v>
      </c>
      <c r="C29" s="138" t="s">
        <v>224</v>
      </c>
      <c r="D29" s="164" t="s">
        <v>144</v>
      </c>
      <c r="E29" s="198">
        <v>8.4</v>
      </c>
      <c r="F29" s="127">
        <v>3</v>
      </c>
      <c r="G29" s="120"/>
      <c r="H29" s="171"/>
      <c r="I29" s="172"/>
      <c r="J29" s="172"/>
      <c r="K29" s="173"/>
      <c r="L29" s="120"/>
      <c r="M29" s="188" t="s">
        <v>307</v>
      </c>
      <c r="N29" s="128" t="s">
        <v>216</v>
      </c>
      <c r="O29" s="128">
        <v>11.1</v>
      </c>
      <c r="P29" s="129">
        <v>1</v>
      </c>
      <c r="Q29" s="126"/>
      <c r="R29" s="120"/>
      <c r="S29" s="120"/>
      <c r="T29" s="120"/>
      <c r="U29" s="120"/>
      <c r="V29" s="120"/>
      <c r="W29" s="126"/>
      <c r="X29" s="126"/>
      <c r="Y29" s="136"/>
      <c r="Z29" s="120"/>
      <c r="AA29" s="120"/>
      <c r="AB29" s="120"/>
      <c r="AC29" s="120"/>
      <c r="AD29" s="99"/>
      <c r="AE29" s="79"/>
      <c r="AF29" s="79"/>
      <c r="AG29" s="79"/>
      <c r="AH29" s="79"/>
      <c r="AI29" s="79"/>
      <c r="AJ29" s="99"/>
      <c r="AK29" s="99"/>
      <c r="AL29" s="114"/>
      <c r="AM29" s="99"/>
      <c r="AN29" s="79"/>
      <c r="AO29" s="79"/>
      <c r="AP29" s="79"/>
      <c r="AQ29" s="79"/>
      <c r="AR29" s="79"/>
    </row>
    <row r="30" spans="1:44" ht="19" x14ac:dyDescent="0.25">
      <c r="A30" s="28" t="s">
        <v>55</v>
      </c>
      <c r="B30" s="133">
        <v>19</v>
      </c>
      <c r="C30" s="125" t="s">
        <v>229</v>
      </c>
      <c r="D30" s="160" t="s">
        <v>142</v>
      </c>
      <c r="E30" s="197">
        <v>5.5</v>
      </c>
      <c r="F30" s="125">
        <v>4</v>
      </c>
      <c r="G30" s="120"/>
      <c r="H30" s="171"/>
      <c r="I30" s="172"/>
      <c r="J30" s="172"/>
      <c r="K30" s="173"/>
      <c r="L30" s="120"/>
      <c r="M30" s="28" t="s">
        <v>55</v>
      </c>
      <c r="N30" s="128" t="str">
        <f>IF(K23=1,I23,(IF(K24=1,I24,(IF(K25=1,I25,1.8)))))</f>
        <v>Lucy Green</v>
      </c>
      <c r="O30" s="128">
        <v>6.1</v>
      </c>
      <c r="P30" s="129">
        <v>3</v>
      </c>
      <c r="Q30" s="126"/>
      <c r="R30" s="126"/>
      <c r="S30" s="126"/>
      <c r="T30" s="126"/>
      <c r="U30" s="126"/>
      <c r="V30" s="120"/>
      <c r="W30" s="126"/>
      <c r="X30" s="126"/>
      <c r="Y30" s="136"/>
      <c r="Z30" s="120"/>
      <c r="AA30" s="120"/>
      <c r="AB30" s="120"/>
      <c r="AC30" s="120"/>
      <c r="AD30" s="99"/>
      <c r="AE30" s="79"/>
      <c r="AF30" s="79"/>
      <c r="AG30" s="79"/>
      <c r="AH30" s="79"/>
      <c r="AI30" s="79"/>
      <c r="AJ30" s="99"/>
      <c r="AK30" s="99"/>
      <c r="AL30" s="114"/>
      <c r="AM30" s="99"/>
      <c r="AN30" s="79"/>
      <c r="AO30" s="79"/>
      <c r="AP30" s="79"/>
      <c r="AQ30" s="79"/>
      <c r="AR30" s="79"/>
    </row>
    <row r="31" spans="1:44" ht="19" x14ac:dyDescent="0.25">
      <c r="A31" s="120"/>
      <c r="B31" s="120"/>
      <c r="C31" s="120"/>
      <c r="D31" s="120"/>
      <c r="E31" s="134"/>
      <c r="F31" s="120"/>
      <c r="G31" s="120"/>
      <c r="H31" s="171"/>
      <c r="I31" s="172"/>
      <c r="J31" s="172"/>
      <c r="K31" s="173"/>
      <c r="L31" s="120"/>
      <c r="M31" s="120"/>
      <c r="N31" s="120"/>
      <c r="O31" s="120"/>
      <c r="P31" s="120"/>
      <c r="Q31" s="120"/>
      <c r="R31" s="120"/>
      <c r="S31" s="120"/>
      <c r="T31" s="120"/>
      <c r="U31" s="120"/>
      <c r="V31" s="120"/>
      <c r="W31" s="120"/>
      <c r="X31" s="120"/>
      <c r="Y31" s="134"/>
      <c r="Z31" s="120"/>
      <c r="AA31" s="120"/>
      <c r="AB31" s="120"/>
      <c r="AC31" s="120"/>
      <c r="AD31" s="99"/>
      <c r="AE31" s="79"/>
      <c r="AF31" s="79"/>
      <c r="AG31" s="79"/>
      <c r="AH31" s="79"/>
      <c r="AI31" s="79"/>
      <c r="AJ31" s="99"/>
      <c r="AK31" s="99"/>
      <c r="AL31" s="114"/>
      <c r="AM31" s="99"/>
      <c r="AN31" s="79"/>
      <c r="AO31" s="79"/>
      <c r="AP31" s="79"/>
      <c r="AQ31" s="79"/>
      <c r="AR31" s="79"/>
    </row>
    <row r="32" spans="1:44" ht="19" x14ac:dyDescent="0.25">
      <c r="A32" s="120"/>
      <c r="B32" s="120"/>
      <c r="C32" s="120"/>
      <c r="D32" s="120"/>
      <c r="E32" s="134"/>
      <c r="F32" s="120"/>
      <c r="G32" s="120"/>
      <c r="H32" s="171"/>
      <c r="I32" s="172"/>
      <c r="J32" s="172"/>
      <c r="K32" s="173"/>
      <c r="L32" s="120"/>
      <c r="M32" s="120"/>
      <c r="N32" s="120"/>
      <c r="O32" s="120"/>
      <c r="P32" s="120"/>
      <c r="Q32" s="120"/>
      <c r="R32" s="120"/>
      <c r="S32" s="120"/>
      <c r="T32" s="120"/>
      <c r="U32" s="120"/>
      <c r="V32" s="120"/>
      <c r="W32" s="120"/>
      <c r="X32" s="120"/>
      <c r="Y32" s="134"/>
      <c r="Z32" s="120"/>
      <c r="AA32" s="120"/>
      <c r="AB32" s="120"/>
      <c r="AC32" s="120"/>
      <c r="AD32" s="79"/>
      <c r="AE32" s="79"/>
      <c r="AF32" s="79"/>
      <c r="AG32" s="79"/>
      <c r="AH32" s="79"/>
      <c r="AI32" s="79"/>
      <c r="AJ32" s="99"/>
      <c r="AK32" s="99"/>
      <c r="AL32" s="114"/>
      <c r="AM32" s="99"/>
      <c r="AN32" s="79"/>
      <c r="AO32" s="79"/>
      <c r="AP32" s="79"/>
      <c r="AQ32" s="79"/>
      <c r="AR32" s="79"/>
    </row>
    <row r="33" spans="1:44" ht="19" x14ac:dyDescent="0.25">
      <c r="A33" s="120"/>
      <c r="B33" s="120"/>
      <c r="C33" s="120"/>
      <c r="D33" s="120"/>
      <c r="E33" s="134"/>
      <c r="F33" s="120"/>
      <c r="G33" s="120"/>
      <c r="H33" s="171"/>
      <c r="I33" s="173"/>
      <c r="J33" s="173"/>
      <c r="K33" s="173"/>
      <c r="L33" s="120"/>
      <c r="M33" s="120"/>
      <c r="N33" s="120"/>
      <c r="O33" s="120"/>
      <c r="P33" s="120"/>
      <c r="Q33" s="120"/>
      <c r="R33" s="120"/>
      <c r="S33" s="120"/>
      <c r="T33" s="120"/>
      <c r="U33" s="120"/>
      <c r="V33" s="120"/>
      <c r="W33" s="120"/>
      <c r="X33" s="120"/>
      <c r="Y33" s="134"/>
      <c r="Z33" s="120"/>
      <c r="AA33" s="120"/>
      <c r="AB33" s="120"/>
      <c r="AC33" s="120"/>
      <c r="AD33" s="79"/>
      <c r="AE33" s="79"/>
      <c r="AF33" s="79"/>
      <c r="AG33" s="79"/>
      <c r="AH33" s="79"/>
      <c r="AI33" s="79"/>
      <c r="AJ33" s="99"/>
      <c r="AK33" s="99"/>
      <c r="AL33" s="114"/>
      <c r="AM33" s="99"/>
      <c r="AN33" s="79"/>
      <c r="AO33" s="79"/>
      <c r="AP33" s="79"/>
      <c r="AQ33" s="79"/>
      <c r="AR33" s="79"/>
    </row>
    <row r="34" spans="1:44" ht="19" x14ac:dyDescent="0.25">
      <c r="A34" s="120"/>
      <c r="B34" s="120"/>
      <c r="C34" s="120"/>
      <c r="D34" s="120"/>
      <c r="E34" s="134"/>
      <c r="F34" s="120"/>
      <c r="G34" s="120"/>
      <c r="H34" s="171"/>
      <c r="I34" s="172"/>
      <c r="J34" s="172"/>
      <c r="K34" s="173"/>
      <c r="L34" s="120"/>
      <c r="M34" s="120"/>
      <c r="N34" s="120"/>
      <c r="O34" s="120"/>
      <c r="P34" s="120"/>
      <c r="Q34" s="120"/>
      <c r="R34" s="120"/>
      <c r="S34" s="120"/>
      <c r="T34" s="120"/>
      <c r="U34" s="120"/>
      <c r="V34" s="120"/>
      <c r="W34" s="120"/>
      <c r="X34" s="120"/>
      <c r="Y34" s="134"/>
      <c r="Z34" s="120"/>
      <c r="AA34" s="120"/>
      <c r="AB34" s="120"/>
      <c r="AC34" s="120"/>
      <c r="AD34" s="79"/>
      <c r="AE34" s="79"/>
      <c r="AF34" s="79"/>
      <c r="AG34" s="79"/>
      <c r="AH34" s="79"/>
      <c r="AI34" s="79"/>
      <c r="AJ34" s="99"/>
      <c r="AK34" s="99"/>
      <c r="AL34" s="114"/>
      <c r="AM34" s="99"/>
      <c r="AN34" s="79"/>
      <c r="AO34" s="79"/>
      <c r="AP34" s="79"/>
      <c r="AQ34" s="79"/>
      <c r="AR34" s="79"/>
    </row>
    <row r="35" spans="1:44" ht="19" x14ac:dyDescent="0.25">
      <c r="A35" s="120"/>
      <c r="B35" s="120"/>
      <c r="C35" s="120"/>
      <c r="D35" s="120"/>
      <c r="E35" s="134"/>
      <c r="F35" s="120"/>
      <c r="G35" s="120"/>
      <c r="H35" s="171"/>
      <c r="I35" s="172"/>
      <c r="J35" s="172"/>
      <c r="K35" s="173"/>
      <c r="L35" s="120"/>
      <c r="M35" s="120"/>
      <c r="N35" s="120"/>
      <c r="O35" s="120"/>
      <c r="P35" s="120"/>
      <c r="Q35" s="120"/>
      <c r="R35" s="120"/>
      <c r="S35" s="120"/>
      <c r="T35" s="120"/>
      <c r="U35" s="120"/>
      <c r="V35" s="120"/>
      <c r="W35" s="120"/>
      <c r="X35" s="120"/>
      <c r="Y35" s="134"/>
      <c r="Z35" s="120"/>
      <c r="AA35" s="120"/>
      <c r="AB35" s="120"/>
      <c r="AC35" s="120"/>
      <c r="AD35" s="79"/>
      <c r="AE35" s="79"/>
      <c r="AF35" s="79"/>
      <c r="AG35" s="79"/>
      <c r="AH35" s="79"/>
      <c r="AI35" s="79"/>
      <c r="AJ35" s="99"/>
      <c r="AK35" s="99"/>
      <c r="AL35" s="114"/>
      <c r="AM35" s="99"/>
      <c r="AN35" s="79"/>
      <c r="AO35" s="79"/>
      <c r="AP35" s="79"/>
      <c r="AQ35" s="79"/>
      <c r="AR35" s="79"/>
    </row>
    <row r="36" spans="1:44" ht="19" x14ac:dyDescent="0.25">
      <c r="A36" s="120"/>
      <c r="B36" s="120"/>
      <c r="C36" s="120"/>
      <c r="D36" s="120"/>
      <c r="E36" s="134"/>
      <c r="F36" s="120"/>
      <c r="G36" s="120"/>
      <c r="H36" s="171"/>
      <c r="I36" s="172"/>
      <c r="J36" s="172"/>
      <c r="K36" s="173"/>
      <c r="L36" s="120"/>
      <c r="M36" s="120"/>
      <c r="N36" s="120"/>
      <c r="O36" s="120"/>
      <c r="P36" s="120"/>
      <c r="Q36" s="120"/>
      <c r="R36" s="120"/>
      <c r="S36" s="120"/>
      <c r="T36" s="120"/>
      <c r="U36" s="120"/>
      <c r="V36" s="120"/>
      <c r="W36" s="120"/>
      <c r="X36" s="120"/>
      <c r="Y36" s="134"/>
      <c r="Z36" s="120"/>
      <c r="AA36" s="120"/>
      <c r="AB36" s="120"/>
      <c r="AC36" s="120"/>
      <c r="AD36" s="79"/>
      <c r="AE36" s="79"/>
      <c r="AF36" s="79"/>
      <c r="AG36" s="79"/>
      <c r="AH36" s="79"/>
      <c r="AI36" s="79"/>
      <c r="AJ36" s="99"/>
      <c r="AK36" s="99"/>
      <c r="AL36" s="114"/>
      <c r="AM36" s="99"/>
      <c r="AN36" s="79"/>
      <c r="AO36" s="79"/>
      <c r="AP36" s="79"/>
      <c r="AQ36" s="79"/>
      <c r="AR36" s="79"/>
    </row>
    <row r="37" spans="1:44" ht="19" x14ac:dyDescent="0.25">
      <c r="A37" s="99"/>
      <c r="B37" s="99"/>
      <c r="C37" s="99"/>
      <c r="D37" s="99"/>
      <c r="E37" s="113"/>
      <c r="F37" s="99"/>
      <c r="G37" s="99"/>
      <c r="H37" s="171"/>
      <c r="I37" s="173"/>
      <c r="J37" s="173"/>
      <c r="K37" s="173"/>
      <c r="L37" s="99"/>
      <c r="M37" s="99"/>
      <c r="N37" s="99"/>
      <c r="O37" s="99"/>
      <c r="P37" s="99"/>
      <c r="Q37" s="99"/>
      <c r="R37" s="99"/>
      <c r="S37" s="99"/>
      <c r="T37" s="99"/>
      <c r="U37" s="99"/>
      <c r="V37" s="99"/>
      <c r="W37" s="99"/>
      <c r="X37" s="99"/>
      <c r="Y37" s="113"/>
      <c r="Z37" s="99"/>
      <c r="AA37" s="99"/>
      <c r="AB37" s="99"/>
      <c r="AC37" s="99"/>
      <c r="AD37" s="79"/>
      <c r="AE37" s="79"/>
      <c r="AF37" s="79"/>
      <c r="AG37" s="79"/>
      <c r="AH37" s="79"/>
      <c r="AI37" s="79"/>
      <c r="AJ37" s="99"/>
      <c r="AK37" s="99"/>
      <c r="AL37" s="114"/>
      <c r="AM37" s="99"/>
      <c r="AN37" s="79"/>
      <c r="AO37" s="79"/>
      <c r="AP37" s="79"/>
      <c r="AQ37" s="79"/>
      <c r="AR37" s="79"/>
    </row>
    <row r="38" spans="1:44" ht="19" x14ac:dyDescent="0.25">
      <c r="A38" s="99"/>
      <c r="B38" s="99"/>
      <c r="C38" s="99"/>
      <c r="D38" s="99"/>
      <c r="E38" s="113"/>
      <c r="F38" s="99"/>
      <c r="G38" s="99"/>
      <c r="H38" s="171"/>
      <c r="I38" s="173"/>
      <c r="J38" s="173"/>
      <c r="K38" s="173"/>
      <c r="L38" s="99"/>
      <c r="M38" s="99"/>
      <c r="N38" s="99"/>
      <c r="O38" s="99"/>
      <c r="P38" s="99"/>
      <c r="Q38" s="99"/>
      <c r="R38" s="99"/>
      <c r="S38" s="99"/>
      <c r="T38" s="99"/>
      <c r="U38" s="99"/>
      <c r="V38" s="99"/>
      <c r="W38" s="99"/>
      <c r="X38" s="99"/>
      <c r="Y38" s="113"/>
      <c r="Z38" s="99"/>
      <c r="AA38" s="99"/>
      <c r="AB38" s="99"/>
      <c r="AC38" s="99"/>
      <c r="AD38" s="79"/>
      <c r="AE38" s="79"/>
      <c r="AF38" s="79"/>
      <c r="AG38" s="79"/>
      <c r="AH38" s="79"/>
      <c r="AI38" s="79"/>
      <c r="AJ38" s="99"/>
      <c r="AK38" s="99"/>
      <c r="AL38" s="114"/>
      <c r="AM38" s="99"/>
      <c r="AN38" s="79"/>
      <c r="AO38" s="79"/>
      <c r="AP38" s="79"/>
      <c r="AQ38" s="79"/>
      <c r="AR38" s="79"/>
    </row>
    <row r="39" spans="1:44" ht="19" x14ac:dyDescent="0.25">
      <c r="A39" s="99"/>
      <c r="B39" s="99"/>
      <c r="C39" s="99"/>
      <c r="D39" s="99"/>
      <c r="E39" s="113"/>
      <c r="F39" s="99"/>
      <c r="G39" s="99"/>
      <c r="H39" s="171"/>
      <c r="I39" s="172"/>
      <c r="J39" s="172"/>
      <c r="K39" s="173"/>
      <c r="L39" s="99"/>
      <c r="M39" s="99"/>
      <c r="N39" s="99"/>
      <c r="O39" s="99"/>
      <c r="P39" s="99"/>
      <c r="Q39" s="99"/>
      <c r="R39" s="99"/>
      <c r="S39" s="99"/>
      <c r="T39" s="99"/>
      <c r="U39" s="99"/>
      <c r="V39" s="99"/>
      <c r="W39" s="99"/>
      <c r="X39" s="99"/>
      <c r="Y39" s="113"/>
      <c r="Z39" s="99"/>
      <c r="AA39" s="99"/>
      <c r="AB39" s="99"/>
      <c r="AC39" s="99"/>
      <c r="AD39" s="79"/>
      <c r="AE39" s="79"/>
      <c r="AF39" s="79"/>
      <c r="AG39" s="79"/>
      <c r="AH39" s="79"/>
      <c r="AI39" s="79"/>
      <c r="AJ39" s="99"/>
      <c r="AK39" s="99"/>
      <c r="AL39" s="99"/>
      <c r="AM39" s="99"/>
      <c r="AN39" s="79"/>
      <c r="AO39" s="79"/>
      <c r="AP39" s="79"/>
      <c r="AQ39" s="79"/>
      <c r="AR39" s="79"/>
    </row>
    <row r="40" spans="1:44" ht="19" x14ac:dyDescent="0.25">
      <c r="A40" s="99"/>
      <c r="B40" s="99"/>
      <c r="C40" s="99"/>
      <c r="D40" s="99"/>
      <c r="E40" s="113"/>
      <c r="F40" s="99"/>
      <c r="G40" s="99"/>
      <c r="H40" s="171"/>
      <c r="I40" s="172"/>
      <c r="J40" s="172"/>
      <c r="K40" s="173"/>
      <c r="L40" s="99"/>
      <c r="M40" s="99"/>
      <c r="N40" s="99"/>
      <c r="O40" s="99"/>
      <c r="P40" s="99"/>
      <c r="Q40" s="99"/>
      <c r="R40" s="99"/>
      <c r="S40" s="99"/>
      <c r="T40" s="99"/>
      <c r="U40" s="99"/>
      <c r="V40" s="99"/>
      <c r="W40" s="99"/>
      <c r="X40" s="99"/>
      <c r="Y40" s="113"/>
      <c r="Z40" s="99"/>
      <c r="AA40" s="99"/>
      <c r="AB40" s="99"/>
      <c r="AC40" s="99"/>
      <c r="AD40" s="79"/>
      <c r="AE40" s="79"/>
      <c r="AF40" s="79"/>
      <c r="AG40" s="79"/>
      <c r="AH40" s="79"/>
      <c r="AI40" s="79"/>
      <c r="AJ40" s="99"/>
      <c r="AK40" s="99"/>
      <c r="AL40" s="99"/>
      <c r="AM40" s="99"/>
      <c r="AN40" s="79"/>
      <c r="AO40" s="79"/>
      <c r="AP40" s="79"/>
      <c r="AQ40" s="79"/>
      <c r="AR40" s="79"/>
    </row>
    <row r="41" spans="1:44" ht="19" x14ac:dyDescent="0.25">
      <c r="A41" s="99"/>
      <c r="B41" s="99"/>
      <c r="C41" s="99"/>
      <c r="D41" s="99"/>
      <c r="E41" s="113"/>
      <c r="F41" s="99"/>
      <c r="G41" s="99"/>
      <c r="H41" s="171"/>
      <c r="I41" s="172"/>
      <c r="J41" s="172"/>
      <c r="K41" s="173"/>
      <c r="L41" s="99"/>
      <c r="M41" s="99"/>
      <c r="N41" s="99"/>
      <c r="O41" s="99"/>
      <c r="P41" s="99"/>
      <c r="Q41" s="99"/>
      <c r="R41" s="99"/>
      <c r="S41" s="99"/>
      <c r="T41" s="99"/>
      <c r="U41" s="99"/>
      <c r="V41" s="99"/>
      <c r="W41" s="99"/>
      <c r="X41" s="99"/>
      <c r="Y41" s="113"/>
      <c r="Z41" s="99"/>
      <c r="AA41" s="99"/>
      <c r="AB41" s="99"/>
      <c r="AC41" s="99"/>
      <c r="AD41" s="79"/>
      <c r="AE41" s="79"/>
      <c r="AF41" s="79"/>
      <c r="AG41" s="79"/>
      <c r="AH41" s="79"/>
      <c r="AI41" s="79"/>
      <c r="AJ41" s="99"/>
      <c r="AK41" s="99"/>
      <c r="AL41" s="99"/>
      <c r="AM41" s="99"/>
      <c r="AN41" s="79"/>
      <c r="AO41" s="79"/>
      <c r="AP41" s="79"/>
      <c r="AQ41" s="79"/>
      <c r="AR41" s="79"/>
    </row>
    <row r="42" spans="1:44" ht="19" x14ac:dyDescent="0.25">
      <c r="A42" s="99"/>
      <c r="B42" s="99"/>
      <c r="C42" s="99"/>
      <c r="D42" s="99"/>
      <c r="E42" s="113"/>
      <c r="F42" s="99"/>
      <c r="G42" s="99"/>
      <c r="H42" s="171"/>
      <c r="I42" s="172"/>
      <c r="J42" s="172"/>
      <c r="K42" s="173"/>
      <c r="L42" s="99"/>
      <c r="M42" s="99"/>
      <c r="N42" s="99"/>
      <c r="O42" s="99"/>
      <c r="P42" s="99"/>
      <c r="Q42" s="99"/>
      <c r="R42" s="99"/>
      <c r="S42" s="99"/>
      <c r="T42" s="99"/>
      <c r="U42" s="99"/>
      <c r="V42" s="99"/>
      <c r="W42" s="99"/>
      <c r="X42" s="99"/>
      <c r="Y42" s="113"/>
      <c r="Z42" s="99"/>
      <c r="AA42" s="99"/>
      <c r="AB42" s="99"/>
      <c r="AC42" s="99"/>
      <c r="AD42" s="79"/>
      <c r="AE42" s="79"/>
      <c r="AF42" s="79"/>
      <c r="AG42" s="79"/>
      <c r="AH42" s="79"/>
      <c r="AI42" s="79"/>
      <c r="AJ42" s="99"/>
      <c r="AK42" s="99"/>
      <c r="AL42" s="99"/>
      <c r="AM42" s="99"/>
      <c r="AN42" s="79"/>
      <c r="AO42" s="79"/>
      <c r="AP42" s="79"/>
      <c r="AQ42" s="79"/>
      <c r="AR42" s="79"/>
    </row>
    <row r="43" spans="1:44" ht="19" x14ac:dyDescent="0.25">
      <c r="A43" s="99"/>
      <c r="B43" s="99"/>
      <c r="C43" s="99"/>
      <c r="D43" s="99"/>
      <c r="E43" s="113"/>
      <c r="F43" s="99"/>
      <c r="G43" s="99"/>
      <c r="H43" s="171"/>
      <c r="I43" s="172"/>
      <c r="J43" s="172"/>
      <c r="K43" s="173"/>
      <c r="L43" s="99"/>
      <c r="M43" s="99"/>
      <c r="N43" s="99"/>
      <c r="O43" s="99"/>
      <c r="P43" s="99"/>
      <c r="Q43" s="99"/>
      <c r="R43" s="99"/>
      <c r="S43" s="99"/>
      <c r="T43" s="99"/>
      <c r="U43" s="99"/>
      <c r="V43" s="99"/>
      <c r="W43" s="99"/>
      <c r="X43" s="99"/>
      <c r="Y43" s="113"/>
      <c r="Z43" s="99"/>
      <c r="AA43" s="99"/>
      <c r="AB43" s="99"/>
      <c r="AC43" s="99"/>
      <c r="AD43" s="79"/>
      <c r="AE43" s="79"/>
      <c r="AF43" s="79"/>
      <c r="AG43" s="79"/>
      <c r="AH43" s="79"/>
      <c r="AI43" s="79"/>
      <c r="AJ43" s="99"/>
      <c r="AK43" s="99"/>
      <c r="AL43" s="99"/>
      <c r="AM43" s="99"/>
      <c r="AN43" s="79"/>
      <c r="AO43" s="79"/>
      <c r="AP43" s="79"/>
      <c r="AQ43" s="79"/>
      <c r="AR43" s="79"/>
    </row>
    <row r="44" spans="1:44" ht="19" x14ac:dyDescent="0.25">
      <c r="A44" s="99"/>
      <c r="B44" s="99"/>
      <c r="C44" s="99"/>
      <c r="D44" s="99"/>
      <c r="E44" s="113"/>
      <c r="F44" s="99"/>
      <c r="G44" s="99"/>
      <c r="H44" s="171"/>
      <c r="I44" s="173"/>
      <c r="J44" s="173"/>
      <c r="K44" s="173"/>
      <c r="L44" s="99"/>
      <c r="M44" s="99"/>
      <c r="N44" s="99"/>
      <c r="O44" s="99"/>
      <c r="P44" s="99"/>
      <c r="Q44" s="99"/>
      <c r="R44" s="99"/>
      <c r="S44" s="99"/>
      <c r="T44" s="99"/>
      <c r="U44" s="99"/>
      <c r="V44" s="99"/>
      <c r="W44" s="99"/>
      <c r="X44" s="99"/>
      <c r="Y44" s="113"/>
      <c r="Z44" s="99"/>
      <c r="AA44" s="99"/>
      <c r="AB44" s="99"/>
      <c r="AC44" s="99"/>
      <c r="AD44" s="79"/>
      <c r="AE44" s="79"/>
      <c r="AF44" s="79"/>
      <c r="AG44" s="79"/>
      <c r="AH44" s="79"/>
      <c r="AI44" s="79"/>
      <c r="AJ44" s="99"/>
      <c r="AK44" s="99"/>
      <c r="AL44" s="99"/>
      <c r="AM44" s="99"/>
      <c r="AN44" s="79"/>
      <c r="AO44" s="79"/>
      <c r="AP44" s="79"/>
      <c r="AQ44" s="79"/>
      <c r="AR44" s="79"/>
    </row>
    <row r="45" spans="1:44" x14ac:dyDescent="0.2">
      <c r="H45" s="171"/>
      <c r="I45" s="172"/>
      <c r="J45" s="172"/>
      <c r="K45" s="173"/>
    </row>
    <row r="46" spans="1:44" x14ac:dyDescent="0.2">
      <c r="H46" s="171"/>
      <c r="I46" s="172"/>
      <c r="J46" s="172"/>
      <c r="K46" s="173"/>
    </row>
  </sheetData>
  <phoneticPr fontId="3" type="noConversion"/>
  <pageMargins left="0.75000000000000011" right="0.75000000000000011" top="1" bottom="1" header="0.5" footer="0.5"/>
  <pageSetup paperSize="9" scale="8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tabSelected="1" workbookViewId="0">
      <selection activeCell="F15" sqref="F15"/>
    </sheetView>
  </sheetViews>
  <sheetFormatPr baseColWidth="10" defaultColWidth="11.1640625" defaultRowHeight="16" x14ac:dyDescent="0.2"/>
  <cols>
    <col min="2" max="2" width="4.83203125" customWidth="1"/>
    <col min="3" max="3" width="29.1640625" customWidth="1"/>
    <col min="4" max="4" width="8.83203125" customWidth="1"/>
    <col min="5" max="5" width="9.1640625" customWidth="1"/>
    <col min="6" max="6" width="4.6640625" customWidth="1"/>
    <col min="7" max="7" width="29.6640625" customWidth="1"/>
    <col min="8" max="8" width="7.5" customWidth="1"/>
  </cols>
  <sheetData>
    <row r="2" spans="2:8" ht="37" x14ac:dyDescent="0.45">
      <c r="C2" s="227" t="s">
        <v>159</v>
      </c>
      <c r="D2" s="227"/>
      <c r="E2" s="227"/>
      <c r="F2" s="227"/>
      <c r="G2" s="227"/>
    </row>
    <row r="3" spans="2:8" ht="37" x14ac:dyDescent="0.45">
      <c r="C3" s="180"/>
      <c r="D3" s="180"/>
      <c r="E3" s="180"/>
      <c r="F3" s="180"/>
      <c r="G3" s="180"/>
    </row>
    <row r="4" spans="2:8" x14ac:dyDescent="0.2">
      <c r="B4" s="9"/>
    </row>
    <row r="5" spans="2:8" ht="24" x14ac:dyDescent="0.3">
      <c r="B5" s="74" t="s">
        <v>102</v>
      </c>
      <c r="C5" s="74"/>
      <c r="D5" s="74"/>
      <c r="E5" s="64"/>
      <c r="F5" s="74" t="s">
        <v>104</v>
      </c>
      <c r="G5" s="74"/>
    </row>
    <row r="6" spans="2:8" ht="24" x14ac:dyDescent="0.3">
      <c r="B6" s="74"/>
      <c r="C6" s="74"/>
      <c r="D6" s="74"/>
      <c r="E6" s="64"/>
      <c r="F6" s="64"/>
      <c r="G6" s="64"/>
    </row>
    <row r="7" spans="2:8" ht="24" x14ac:dyDescent="0.3">
      <c r="B7" s="69">
        <v>1</v>
      </c>
      <c r="C7" s="69" t="s">
        <v>213</v>
      </c>
      <c r="D7" s="69"/>
      <c r="E7" s="64"/>
      <c r="F7" s="69">
        <v>1</v>
      </c>
      <c r="G7" s="69" t="s">
        <v>168</v>
      </c>
      <c r="H7" s="69"/>
    </row>
    <row r="8" spans="2:8" ht="24" x14ac:dyDescent="0.3">
      <c r="B8" s="69">
        <v>2</v>
      </c>
      <c r="C8" s="69" t="s">
        <v>212</v>
      </c>
      <c r="D8" s="69"/>
      <c r="E8" s="64"/>
      <c r="F8" s="69">
        <v>2</v>
      </c>
      <c r="G8" s="69" t="s">
        <v>162</v>
      </c>
      <c r="H8" s="69"/>
    </row>
    <row r="9" spans="2:8" ht="24" x14ac:dyDescent="0.3">
      <c r="B9" s="69">
        <v>3</v>
      </c>
      <c r="C9" s="69" t="s">
        <v>211</v>
      </c>
      <c r="D9" s="69"/>
      <c r="E9" s="64"/>
      <c r="F9" s="69">
        <v>3</v>
      </c>
      <c r="G9" s="69" t="s">
        <v>181</v>
      </c>
      <c r="H9" s="69"/>
    </row>
    <row r="10" spans="2:8" ht="24" x14ac:dyDescent="0.3">
      <c r="B10" s="69">
        <v>4</v>
      </c>
      <c r="C10" s="69" t="s">
        <v>214</v>
      </c>
      <c r="D10" s="69"/>
      <c r="E10" s="64"/>
      <c r="F10" s="69">
        <v>4</v>
      </c>
      <c r="G10" s="69" t="s">
        <v>166</v>
      </c>
      <c r="H10" s="69"/>
    </row>
    <row r="11" spans="2:8" ht="24" x14ac:dyDescent="0.3">
      <c r="B11" s="64"/>
      <c r="C11" s="64"/>
      <c r="D11" s="64"/>
      <c r="E11" s="64"/>
      <c r="F11" s="64"/>
      <c r="G11" s="64"/>
    </row>
    <row r="12" spans="2:8" ht="24" x14ac:dyDescent="0.3">
      <c r="B12" s="74" t="s">
        <v>103</v>
      </c>
      <c r="C12" s="74"/>
      <c r="D12" s="74"/>
      <c r="E12" s="64"/>
      <c r="F12" s="74" t="s">
        <v>105</v>
      </c>
      <c r="G12" s="74"/>
    </row>
    <row r="13" spans="2:8" ht="24" x14ac:dyDescent="0.3">
      <c r="B13" s="64"/>
      <c r="C13" s="64"/>
      <c r="D13" s="64"/>
      <c r="E13" s="64"/>
      <c r="F13" s="64"/>
      <c r="G13" s="64"/>
    </row>
    <row r="14" spans="2:8" ht="24" x14ac:dyDescent="0.3">
      <c r="B14" s="69">
        <v>1</v>
      </c>
      <c r="C14" s="69" t="s">
        <v>280</v>
      </c>
      <c r="D14" s="69"/>
      <c r="E14" s="64"/>
      <c r="F14" s="69">
        <v>1</v>
      </c>
      <c r="G14" s="69" t="s">
        <v>312</v>
      </c>
      <c r="H14" s="69"/>
    </row>
    <row r="15" spans="2:8" ht="24" x14ac:dyDescent="0.3">
      <c r="B15" s="69">
        <v>2</v>
      </c>
      <c r="C15" s="69" t="s">
        <v>296</v>
      </c>
      <c r="D15" s="69"/>
      <c r="E15" s="64"/>
      <c r="F15" s="69">
        <v>2</v>
      </c>
      <c r="G15" s="69" t="s">
        <v>314</v>
      </c>
      <c r="H15" s="69"/>
    </row>
    <row r="16" spans="2:8" ht="24" x14ac:dyDescent="0.3">
      <c r="B16" s="69">
        <v>3</v>
      </c>
      <c r="C16" s="69" t="s">
        <v>292</v>
      </c>
      <c r="D16" s="69"/>
      <c r="E16" s="64"/>
      <c r="F16" s="69">
        <v>3</v>
      </c>
      <c r="G16" s="69" t="s">
        <v>258</v>
      </c>
      <c r="H16" s="69"/>
    </row>
    <row r="17" spans="2:8" ht="24" x14ac:dyDescent="0.3">
      <c r="B17" s="69">
        <v>4</v>
      </c>
      <c r="C17" s="69" t="s">
        <v>288</v>
      </c>
      <c r="D17" s="69"/>
      <c r="E17" s="64"/>
      <c r="F17" s="69">
        <v>4</v>
      </c>
      <c r="G17" s="69" t="s">
        <v>246</v>
      </c>
      <c r="H17" s="69"/>
    </row>
  </sheetData>
  <mergeCells count="1">
    <mergeCell ref="C2:G2"/>
  </mergeCells>
  <phoneticPr fontId="3" type="noConversion"/>
  <pageMargins left="0.75" right="0.75" top="1" bottom="1" header="0.5" footer="0.5"/>
  <pageSetup paperSize="9" scale="80"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 Schedule Day 1,2</vt:lpstr>
      <vt:lpstr>Day 3,4,5</vt:lpstr>
      <vt:lpstr>IMPORTANT INFORMATION</vt:lpstr>
      <vt:lpstr>Schools Titles schedule x2 </vt:lpstr>
      <vt:lpstr>U18Boys</vt:lpstr>
      <vt:lpstr>U18Girls</vt:lpstr>
      <vt:lpstr>U16Boys</vt:lpstr>
      <vt:lpstr>U16Girls</vt:lpstr>
      <vt:lpstr>Results</vt:lpstr>
      <vt:lpstr>Allstars U19Boys</vt:lpstr>
      <vt:lpstr>Allstars U19Girls</vt:lpstr>
      <vt:lpstr>Allstars U16Girls</vt:lpstr>
      <vt:lpstr>MRShield U19Boys</vt:lpstr>
      <vt:lpstr>MRShield U19 Girls</vt:lpstr>
      <vt:lpstr>MRShield U16Boys</vt:lpstr>
      <vt:lpstr>MRShield U16Girls</vt:lpstr>
      <vt:lpstr>RESULTS.</vt:lpstr>
    </vt:vector>
  </TitlesOfParts>
  <Company>Surfing NSW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Hayley Wallace</dc:creator>
  <cp:lastModifiedBy>Microsoft Office User</cp:lastModifiedBy>
  <cp:lastPrinted>2018-07-24T01:26:09Z</cp:lastPrinted>
  <dcterms:created xsi:type="dcterms:W3CDTF">2015-07-12T04:52:37Z</dcterms:created>
  <dcterms:modified xsi:type="dcterms:W3CDTF">2018-07-24T05:37:36Z</dcterms:modified>
</cp:coreProperties>
</file>