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760" yWindow="0" windowWidth="25600" windowHeight="15460" tabRatio="500"/>
  </bookViews>
  <sheets>
    <sheet name="SUP Surfing Schedule" sheetId="1" r:id="rId1"/>
    <sheet name="Open Men Surfing" sheetId="2" r:id="rId2"/>
    <sheet name="Open Women Surfing" sheetId="3" r:id="rId3"/>
    <sheet name="Over 40 Women" sheetId="9" r:id="rId4"/>
    <sheet name="O40 Men Surfing" sheetId="4" r:id="rId5"/>
    <sheet name="O50 Men Surfing" sheetId="5" r:id="rId6"/>
    <sheet name="U21 Surfing" sheetId="6" r:id="rId7"/>
    <sheet name="SUP Technical Race" sheetId="7" r:id="rId8"/>
    <sheet name="SUP Marathon Race" sheetId="8" r:id="rId9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H10" i="5" l="1"/>
  <c r="R10" i="5"/>
  <c r="H11" i="5"/>
  <c r="R11" i="5"/>
  <c r="H12" i="5"/>
  <c r="R12" i="5"/>
  <c r="R13" i="5"/>
  <c r="W13" i="5"/>
  <c r="W14" i="5"/>
  <c r="M15" i="5"/>
  <c r="W15" i="5"/>
  <c r="M16" i="5"/>
  <c r="R16" i="5"/>
  <c r="W16" i="5"/>
  <c r="H17" i="5"/>
  <c r="R17" i="5"/>
  <c r="H18" i="5"/>
  <c r="R18" i="5"/>
  <c r="H19" i="5"/>
  <c r="R19" i="5"/>
  <c r="Q16" i="2"/>
  <c r="Q30" i="2"/>
  <c r="Q29" i="2"/>
  <c r="Q28" i="2"/>
  <c r="Q27" i="2"/>
  <c r="U24" i="2"/>
  <c r="U23" i="2"/>
  <c r="U22" i="2"/>
  <c r="U21" i="2"/>
  <c r="Q18" i="2"/>
  <c r="Q17" i="2"/>
  <c r="Q15" i="2"/>
</calcChain>
</file>

<file path=xl/sharedStrings.xml><?xml version="1.0" encoding="utf-8"?>
<sst xmlns="http://schemas.openxmlformats.org/spreadsheetml/2006/main" count="793" uniqueCount="242">
  <si>
    <t>Heat No.</t>
  </si>
  <si>
    <t xml:space="preserve">Division </t>
  </si>
  <si>
    <t>Round</t>
  </si>
  <si>
    <t>Start Time</t>
  </si>
  <si>
    <t>OPEN MEN</t>
  </si>
  <si>
    <t>7:30am</t>
  </si>
  <si>
    <t>UNDER 21 MIXED</t>
  </si>
  <si>
    <t>FINAL</t>
  </si>
  <si>
    <t>HEAT 1</t>
  </si>
  <si>
    <t>OPEN WOMEN</t>
  </si>
  <si>
    <t>ROUND 1</t>
  </si>
  <si>
    <t>Q-FINAL</t>
  </si>
  <si>
    <t>HEAT 2</t>
  </si>
  <si>
    <t>HEAT 3</t>
  </si>
  <si>
    <t>HEAT 4</t>
  </si>
  <si>
    <t>HEAT 5</t>
  </si>
  <si>
    <t>HEAT 6</t>
  </si>
  <si>
    <t>SEMI FINAL</t>
  </si>
  <si>
    <t>OVER 50's</t>
  </si>
  <si>
    <t>Registration for SUP Technical at Beach Marshal</t>
  </si>
  <si>
    <t>RE-QUAL 1</t>
  </si>
  <si>
    <t>Technical Race - All divisions</t>
  </si>
  <si>
    <t>RE-QUAL 2</t>
  </si>
  <si>
    <t>OCEAN &amp; EARTH SUP SURFING COMPETITION RUNNING SCHEDULE</t>
  </si>
  <si>
    <t>Round 1, Requal 1, Requal 2, Round 2, Q-Final, Semi Final  = 15 minutes</t>
  </si>
  <si>
    <t>Finals = 20 minutes</t>
  </si>
  <si>
    <t xml:space="preserve">Please call Event hotline (0458 247 212) after 6:30am each event day for </t>
  </si>
  <si>
    <t>confirmed Running Schedule &amp; Contest Venue</t>
  </si>
  <si>
    <t>Contest is mobile utilising the best available surf in the Sussex Inlet area</t>
  </si>
  <si>
    <t xml:space="preserve">Prime Contest Location is Sussex Beach </t>
  </si>
  <si>
    <t xml:space="preserve">First Heat of day check in at 7:00am for a 7:30am start </t>
  </si>
  <si>
    <t xml:space="preserve"> the main backup venue will include Narrawalle &amp; Mollymook</t>
  </si>
  <si>
    <t>Open Men SUP Surfing</t>
  </si>
  <si>
    <t>Over 40 Men SUP Surfing</t>
  </si>
  <si>
    <t>SUP Technical Race</t>
  </si>
  <si>
    <t>SUP Marathon Race</t>
  </si>
  <si>
    <t>Sunday 17th April 2016</t>
  </si>
  <si>
    <t>Saturday 16th April 2016</t>
  </si>
  <si>
    <t>Red</t>
  </si>
  <si>
    <t>White</t>
  </si>
  <si>
    <t>Yellow</t>
  </si>
  <si>
    <t>Blue</t>
  </si>
  <si>
    <t>Rd1 Ht1</t>
  </si>
  <si>
    <t xml:space="preserve"> </t>
  </si>
  <si>
    <t>Rd1 Ht2</t>
  </si>
  <si>
    <t>Rd1 Ht3</t>
  </si>
  <si>
    <t>Rd1 Ht4</t>
  </si>
  <si>
    <t>ROUND ONE</t>
  </si>
  <si>
    <t>Ht1 Rd1</t>
  </si>
  <si>
    <t>Ht1 Rd2</t>
  </si>
  <si>
    <t>Ht1</t>
  </si>
  <si>
    <t>Ht2 Rd1</t>
  </si>
  <si>
    <t>Ht2 Rd2</t>
  </si>
  <si>
    <t>REQUALIFY ONE</t>
  </si>
  <si>
    <t>REQUALIFY TWO</t>
  </si>
  <si>
    <t>SEMI FINALS</t>
  </si>
  <si>
    <t>Ht2</t>
  </si>
  <si>
    <t>FINALS</t>
  </si>
  <si>
    <t>Ht3</t>
  </si>
  <si>
    <t>Rd1 Ht5</t>
  </si>
  <si>
    <t>Ht4</t>
  </si>
  <si>
    <t>Rd1 Ht6</t>
  </si>
  <si>
    <t xml:space="preserve">Open Men </t>
  </si>
  <si>
    <t xml:space="preserve">Open Women </t>
  </si>
  <si>
    <t>330'</t>
  </si>
  <si>
    <t>Finlay-Jones</t>
  </si>
  <si>
    <t>Over 40 Women</t>
  </si>
  <si>
    <t>Brett</t>
  </si>
  <si>
    <t>Baber</t>
  </si>
  <si>
    <t>Beach entries are welcome</t>
  </si>
  <si>
    <t>Richard</t>
  </si>
  <si>
    <t xml:space="preserve">Time: </t>
  </si>
  <si>
    <t>DAY 1 Friday 28th April, 2017</t>
  </si>
  <si>
    <t>DAY 2 Saturday 29th April, 2017</t>
  </si>
  <si>
    <t xml:space="preserve">Place </t>
  </si>
  <si>
    <t xml:space="preserve">Heat Total </t>
  </si>
  <si>
    <t>ROUND TWO</t>
  </si>
  <si>
    <t>Open Women</t>
  </si>
  <si>
    <t>ROUND 2</t>
  </si>
  <si>
    <t>OVER 40's WOMEN</t>
  </si>
  <si>
    <t>OVER 40's MEN</t>
  </si>
  <si>
    <t>OVER 50's MEN</t>
  </si>
  <si>
    <t>Over 50 SUP Surfing</t>
  </si>
  <si>
    <t>Under 21 Mixed</t>
  </si>
  <si>
    <t>FINAL 2</t>
  </si>
  <si>
    <t>FINAL 1</t>
  </si>
  <si>
    <t xml:space="preserve">If surfers end up with the same points after both finals have been completed, Surfer with the Highest heat total from either final 1 or final 2 will be determined  the winner </t>
  </si>
  <si>
    <t xml:space="preserve">Both Placing points will be put on a leader board. </t>
  </si>
  <si>
    <t>Final 1 and Final 2 will both be surfed by the same surfers. Each final will award a place and points as above</t>
  </si>
  <si>
    <t>6th</t>
  </si>
  <si>
    <t>5th</t>
  </si>
  <si>
    <t>4th</t>
  </si>
  <si>
    <t>3rd</t>
  </si>
  <si>
    <t>2nd</t>
  </si>
  <si>
    <t>1st</t>
  </si>
  <si>
    <t>Points for placing</t>
  </si>
  <si>
    <t>Place</t>
  </si>
  <si>
    <t xml:space="preserve">Format - </t>
  </si>
  <si>
    <t>Total Points</t>
  </si>
  <si>
    <t xml:space="preserve">Points </t>
  </si>
  <si>
    <t>Leaderboard</t>
  </si>
  <si>
    <t xml:space="preserve">Final 2 </t>
  </si>
  <si>
    <t>Glenn Turner</t>
  </si>
  <si>
    <t>Gareth Grant</t>
  </si>
  <si>
    <t>Nathan Bowness</t>
  </si>
  <si>
    <t xml:space="preserve">Andrew Cassidy </t>
  </si>
  <si>
    <t>David Thompson</t>
  </si>
  <si>
    <t>Mathew Russell</t>
  </si>
  <si>
    <t>Marty Cole</t>
  </si>
  <si>
    <t>Ty Judson</t>
  </si>
  <si>
    <t>Mick Slattery</t>
  </si>
  <si>
    <t>Hannah Finlay-Jones</t>
  </si>
  <si>
    <t>Tiahn Smith</t>
  </si>
  <si>
    <t>Skyla Rayner</t>
  </si>
  <si>
    <t>Melissa McManus</t>
  </si>
  <si>
    <t>Vanessa Smith</t>
  </si>
  <si>
    <t>Lynne Duffy</t>
  </si>
  <si>
    <t>Madeline Rayner</t>
  </si>
  <si>
    <t>Tammy Montgomery</t>
  </si>
  <si>
    <t xml:space="preserve">Denise Kane </t>
  </si>
  <si>
    <t>Steve Rainford</t>
  </si>
  <si>
    <t>Cliff Buckingham</t>
  </si>
  <si>
    <t>Andrew Cassidy</t>
  </si>
  <si>
    <t>Matt Montgomery</t>
  </si>
  <si>
    <t>Mason Keane</t>
  </si>
  <si>
    <t>Steven Piper</t>
  </si>
  <si>
    <t>Jason Cater</t>
  </si>
  <si>
    <t>Tim Radford</t>
  </si>
  <si>
    <t>Blaire Moore</t>
  </si>
  <si>
    <t xml:space="preserve">Greg Walsh </t>
  </si>
  <si>
    <t>Adam Robinson</t>
  </si>
  <si>
    <t>Greg Davis</t>
  </si>
  <si>
    <t>Glenn Cochran</t>
  </si>
  <si>
    <t>Loren Keller</t>
  </si>
  <si>
    <t>Jason McManus</t>
  </si>
  <si>
    <t>David Stretton</t>
  </si>
  <si>
    <t>John Clingan</t>
  </si>
  <si>
    <t>Michael Stokes</t>
  </si>
  <si>
    <t>Richard Finlay-Jones</t>
  </si>
  <si>
    <t>Harrison Kane</t>
  </si>
  <si>
    <t>Josh Stretton</t>
  </si>
  <si>
    <t>Louie Pantelic</t>
  </si>
  <si>
    <t>Clayton Kane</t>
  </si>
  <si>
    <t xml:space="preserve">Carter Smith </t>
  </si>
  <si>
    <t>Harry Maskell</t>
  </si>
  <si>
    <t>Dylan</t>
  </si>
  <si>
    <t>Henry</t>
  </si>
  <si>
    <t>Harry</t>
  </si>
  <si>
    <t>Maskell</t>
  </si>
  <si>
    <t>Joshua</t>
  </si>
  <si>
    <t>Stretton</t>
  </si>
  <si>
    <t>Nathan</t>
  </si>
  <si>
    <t>Cross</t>
  </si>
  <si>
    <t>Harrison</t>
  </si>
  <si>
    <t>Kane</t>
  </si>
  <si>
    <t>Clayton</t>
  </si>
  <si>
    <t>Vanessa</t>
  </si>
  <si>
    <t>Smith</t>
  </si>
  <si>
    <t>Tammy</t>
  </si>
  <si>
    <t>Montgomery</t>
  </si>
  <si>
    <t>Hannah</t>
  </si>
  <si>
    <t>Over 40 Men</t>
  </si>
  <si>
    <t>Matt</t>
  </si>
  <si>
    <t>Alessio</t>
  </si>
  <si>
    <t>Voliani</t>
  </si>
  <si>
    <t>Chris</t>
  </si>
  <si>
    <t>Ting</t>
  </si>
  <si>
    <t>Bowness</t>
  </si>
  <si>
    <t>Melissa</t>
  </si>
  <si>
    <t>Mcmanus</t>
  </si>
  <si>
    <t>Denise</t>
  </si>
  <si>
    <t>Blair</t>
  </si>
  <si>
    <t>Moore</t>
  </si>
  <si>
    <t>David</t>
  </si>
  <si>
    <t>Hume</t>
  </si>
  <si>
    <t xml:space="preserve">Ty </t>
  </si>
  <si>
    <t xml:space="preserve">Judson </t>
  </si>
  <si>
    <t>Michael</t>
  </si>
  <si>
    <t>Williams</t>
  </si>
  <si>
    <t>Judson</t>
  </si>
  <si>
    <t xml:space="preserve">Michael </t>
  </si>
  <si>
    <t xml:space="preserve">Kai </t>
  </si>
  <si>
    <t>Bates</t>
  </si>
  <si>
    <t>Terrene</t>
  </si>
  <si>
    <t>Black</t>
  </si>
  <si>
    <t>Terrene Black</t>
  </si>
  <si>
    <t>Mason</t>
  </si>
  <si>
    <t>Keane</t>
  </si>
  <si>
    <t>Rowan</t>
  </si>
  <si>
    <t>Evans</t>
  </si>
  <si>
    <t xml:space="preserve">Trent </t>
  </si>
  <si>
    <t>Shaw</t>
  </si>
  <si>
    <t xml:space="preserve">Kevin Drake </t>
  </si>
  <si>
    <t xml:space="preserve">Greg Lewis </t>
  </si>
  <si>
    <t>Jason</t>
  </si>
  <si>
    <t>Stokes</t>
  </si>
  <si>
    <t>Over 50 Men</t>
  </si>
  <si>
    <t>Glenn</t>
  </si>
  <si>
    <t xml:space="preserve">Cochran </t>
  </si>
  <si>
    <t xml:space="preserve">Wayne </t>
  </si>
  <si>
    <t xml:space="preserve">Beau Nixon </t>
  </si>
  <si>
    <t xml:space="preserve">Joshua Stretton </t>
  </si>
  <si>
    <t xml:space="preserve">Dylan Henry </t>
  </si>
  <si>
    <t xml:space="preserve">Ty Judson </t>
  </si>
  <si>
    <t xml:space="preserve">Jeremy Corne </t>
  </si>
  <si>
    <t xml:space="preserve">Gareth Grant </t>
  </si>
  <si>
    <t xml:space="preserve">Michael Williams </t>
  </si>
  <si>
    <t xml:space="preserve">Nathan Cross </t>
  </si>
  <si>
    <t xml:space="preserve">Ray Hughes </t>
  </si>
  <si>
    <t>Brett Harris</t>
  </si>
  <si>
    <t>Wayne Bownes</t>
  </si>
  <si>
    <t>Jason Smith</t>
  </si>
  <si>
    <t>Robert Scott</t>
  </si>
  <si>
    <t xml:space="preserve">Robert </t>
  </si>
  <si>
    <t>Scott</t>
  </si>
  <si>
    <t>Andy</t>
  </si>
  <si>
    <t>Davies</t>
  </si>
  <si>
    <t xml:space="preserve">Joanna </t>
  </si>
  <si>
    <t>Nelson</t>
  </si>
  <si>
    <t>Jared Reed</t>
  </si>
  <si>
    <t>Ray Hughes</t>
  </si>
  <si>
    <t>Jeremy Corne</t>
  </si>
  <si>
    <t>Joshua Stretton</t>
  </si>
  <si>
    <t>Kevin Drake</t>
  </si>
  <si>
    <t>Greg Lewis</t>
  </si>
  <si>
    <t xml:space="preserve">Adam Robinson </t>
  </si>
  <si>
    <t xml:space="preserve">Greg Davis </t>
  </si>
  <si>
    <t>Dylan Henry</t>
  </si>
  <si>
    <t xml:space="preserve">Jared Reed </t>
  </si>
  <si>
    <t xml:space="preserve">Mathew Russell </t>
  </si>
  <si>
    <t xml:space="preserve">Mick Slattery </t>
  </si>
  <si>
    <t>Green</t>
  </si>
  <si>
    <t>Pam Burridge</t>
  </si>
  <si>
    <t>Denise Kane</t>
  </si>
  <si>
    <t>N/S</t>
  </si>
  <si>
    <t>Carter Smith</t>
  </si>
  <si>
    <t>REQUAL 1</t>
  </si>
  <si>
    <t>Walk-Through</t>
  </si>
  <si>
    <t>Greg Walsh</t>
  </si>
  <si>
    <t xml:space="preserve">David Thompson </t>
  </si>
  <si>
    <t xml:space="preserve">Jason Smith </t>
  </si>
  <si>
    <t xml:space="preserve">Harrison Kane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</si>
</sst>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scheme val="minor"/>
    </font>
    <font>
      <sz val="14"/>
      <color rgb="FF000000"/>
      <name val="Calibri"/>
      <scheme val="minor"/>
    </font>
    <font>
      <b/>
      <sz val="14"/>
      <color rgb="FF000000"/>
      <name val="Calibri"/>
      <scheme val="minor"/>
    </font>
    <font>
      <sz val="10"/>
      <name val="Arial"/>
      <family val="2"/>
    </font>
    <font>
      <b/>
      <u/>
      <sz val="20"/>
      <name val="Arial"/>
      <family val="2"/>
    </font>
    <font>
      <b/>
      <sz val="12"/>
      <name val="Calibri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0000"/>
      <name val="Calibri"/>
      <scheme val="minor"/>
    </font>
    <font>
      <b/>
      <sz val="14"/>
      <name val="Calibri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sz val="16"/>
      <color rgb="FFFF0000"/>
      <name val="Calibri"/>
      <scheme val="minor"/>
    </font>
    <font>
      <b/>
      <sz val="16"/>
      <name val="Calibri"/>
      <scheme val="minor"/>
    </font>
    <font>
      <b/>
      <sz val="14"/>
      <name val="MS Sans Serif"/>
      <family val="2"/>
    </font>
    <font>
      <sz val="14"/>
      <name val="Calibri"/>
    </font>
    <font>
      <sz val="14"/>
      <color indexed="8"/>
      <name val="Calibri"/>
      <family val="2"/>
    </font>
    <font>
      <sz val="12"/>
      <name val="Calibri"/>
    </font>
    <font>
      <b/>
      <sz val="14"/>
      <color indexed="8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</font>
    <font>
      <b/>
      <sz val="12"/>
      <color theme="1"/>
      <name val="Calibri"/>
    </font>
    <font>
      <b/>
      <sz val="12"/>
      <color indexed="8"/>
      <name val="Calibri"/>
    </font>
    <font>
      <sz val="14"/>
      <color theme="1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50">
    <xf numFmtId="0" fontId="0" fillId="0" borderId="0"/>
    <xf numFmtId="0" fontId="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/>
    <xf numFmtId="0" fontId="4" fillId="0" borderId="3" xfId="0" applyFont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20" fontId="6" fillId="0" borderId="4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3" borderId="4" xfId="0" applyFont="1" applyFill="1" applyBorder="1"/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/>
    <xf numFmtId="0" fontId="6" fillId="0" borderId="0" xfId="0" applyFont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/>
    <xf numFmtId="0" fontId="5" fillId="7" borderId="4" xfId="0" applyFont="1" applyFill="1" applyBorder="1" applyAlignment="1">
      <alignment horizontal="left"/>
    </xf>
    <xf numFmtId="0" fontId="5" fillId="7" borderId="4" xfId="0" applyFont="1" applyFill="1" applyBorder="1"/>
    <xf numFmtId="0" fontId="5" fillId="4" borderId="5" xfId="0" applyFont="1" applyFill="1" applyBorder="1"/>
    <xf numFmtId="0" fontId="5" fillId="3" borderId="5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7" borderId="5" xfId="0" applyFont="1" applyFill="1" applyBorder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8" borderId="1" xfId="0" applyFont="1" applyFill="1" applyBorder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9" fillId="0" borderId="0" xfId="1" applyFont="1" applyFill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5" fillId="0" borderId="0" xfId="0" applyFont="1"/>
    <xf numFmtId="0" fontId="16" fillId="9" borderId="6" xfId="0" applyFont="1" applyFill="1" applyBorder="1"/>
    <xf numFmtId="0" fontId="17" fillId="0" borderId="1" xfId="0" applyFont="1" applyFill="1" applyBorder="1"/>
    <xf numFmtId="0" fontId="7" fillId="0" borderId="1" xfId="0" applyFont="1" applyBorder="1"/>
    <xf numFmtId="0" fontId="17" fillId="0" borderId="1" xfId="0" applyFont="1" applyBorder="1"/>
    <xf numFmtId="0" fontId="7" fillId="4" borderId="3" xfId="0" applyFont="1" applyFill="1" applyBorder="1"/>
    <xf numFmtId="0" fontId="7" fillId="10" borderId="3" xfId="0" applyFont="1" applyFill="1" applyBorder="1"/>
    <xf numFmtId="0" fontId="17" fillId="0" borderId="0" xfId="0" applyFont="1"/>
    <xf numFmtId="0" fontId="5" fillId="0" borderId="0" xfId="0" applyFont="1"/>
    <xf numFmtId="0" fontId="18" fillId="0" borderId="0" xfId="0" applyFont="1"/>
    <xf numFmtId="0" fontId="8" fillId="0" borderId="0" xfId="0" applyFont="1"/>
    <xf numFmtId="0" fontId="16" fillId="0" borderId="0" xfId="0" applyFont="1"/>
    <xf numFmtId="0" fontId="16" fillId="0" borderId="0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8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11" borderId="6" xfId="0" applyFont="1" applyFill="1" applyBorder="1"/>
    <xf numFmtId="0" fontId="5" fillId="0" borderId="2" xfId="0" applyFont="1" applyBorder="1"/>
    <xf numFmtId="0" fontId="12" fillId="0" borderId="1" xfId="0" applyFont="1" applyBorder="1"/>
    <xf numFmtId="0" fontId="5" fillId="0" borderId="9" xfId="0" applyFont="1" applyBorder="1"/>
    <xf numFmtId="0" fontId="5" fillId="0" borderId="10" xfId="0" applyFont="1" applyBorder="1"/>
    <xf numFmtId="0" fontId="16" fillId="0" borderId="0" xfId="0" quotePrefix="1" applyFont="1" applyAlignment="1">
      <alignment horizontal="left"/>
    </xf>
    <xf numFmtId="0" fontId="12" fillId="12" borderId="1" xfId="0" applyFont="1" applyFill="1" applyBorder="1"/>
    <xf numFmtId="0" fontId="12" fillId="13" borderId="3" xfId="0" applyFont="1" applyFill="1" applyBorder="1"/>
    <xf numFmtId="0" fontId="5" fillId="0" borderId="4" xfId="0" applyFont="1" applyBorder="1"/>
    <xf numFmtId="0" fontId="5" fillId="0" borderId="9" xfId="0" applyFont="1" applyBorder="1" applyAlignment="1">
      <alignment horizontal="center"/>
    </xf>
    <xf numFmtId="2" fontId="5" fillId="0" borderId="3" xfId="0" quotePrefix="1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2" fontId="5" fillId="0" borderId="5" xfId="0" quotePrefix="1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0" xfId="0" applyFont="1"/>
    <xf numFmtId="0" fontId="11" fillId="14" borderId="0" xfId="0" applyFont="1" applyFill="1"/>
    <xf numFmtId="0" fontId="19" fillId="14" borderId="0" xfId="0" applyFont="1" applyFill="1"/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0" fontId="6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20" fillId="0" borderId="0" xfId="0" applyFont="1"/>
    <xf numFmtId="0" fontId="6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4" fillId="0" borderId="0" xfId="0" applyFont="1"/>
    <xf numFmtId="0" fontId="3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5" fillId="16" borderId="1" xfId="0" applyFont="1" applyFill="1" applyBorder="1" applyAlignment="1">
      <alignment horizontal="left"/>
    </xf>
    <xf numFmtId="0" fontId="5" fillId="16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7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7" borderId="1" xfId="0" applyFont="1" applyFill="1" applyBorder="1"/>
    <xf numFmtId="0" fontId="5" fillId="3" borderId="5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17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/>
    <xf numFmtId="0" fontId="17" fillId="0" borderId="3" xfId="0" applyFont="1" applyBorder="1"/>
    <xf numFmtId="0" fontId="23" fillId="0" borderId="3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0" fillId="0" borderId="0" xfId="0" applyBorder="1"/>
    <xf numFmtId="0" fontId="17" fillId="0" borderId="0" xfId="0" applyFont="1" applyFill="1" applyBorder="1"/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7" fillId="10" borderId="1" xfId="0" applyFont="1" applyFill="1" applyBorder="1"/>
    <xf numFmtId="0" fontId="24" fillId="0" borderId="8" xfId="0" applyFont="1" applyBorder="1" applyAlignment="1">
      <alignment horizontal="center"/>
    </xf>
    <xf numFmtId="0" fontId="7" fillId="4" borderId="1" xfId="0" applyFont="1" applyFill="1" applyBorder="1"/>
    <xf numFmtId="0" fontId="24" fillId="0" borderId="7" xfId="0" applyFont="1" applyBorder="1" applyAlignment="1">
      <alignment horizontal="center"/>
    </xf>
    <xf numFmtId="0" fontId="16" fillId="9" borderId="1" xfId="0" applyFont="1" applyFill="1" applyBorder="1"/>
    <xf numFmtId="0" fontId="25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Font="1"/>
    <xf numFmtId="0" fontId="0" fillId="0" borderId="0" xfId="0" applyFont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7" fillId="0" borderId="0" xfId="0" applyFont="1"/>
    <xf numFmtId="2" fontId="5" fillId="0" borderId="1" xfId="0" applyNumberFormat="1" applyFont="1" applyBorder="1" applyAlignment="1">
      <alignment horizontal="center"/>
    </xf>
    <xf numFmtId="0" fontId="0" fillId="15" borderId="0" xfId="0" applyFill="1" applyBorder="1"/>
    <xf numFmtId="0" fontId="0" fillId="0" borderId="0" xfId="0" applyFill="1" applyBorder="1"/>
    <xf numFmtId="0" fontId="27" fillId="0" borderId="0" xfId="0" applyFont="1" applyFill="1"/>
    <xf numFmtId="0" fontId="0" fillId="0" borderId="0" xfId="0" applyFill="1" applyAlignment="1"/>
    <xf numFmtId="0" fontId="11" fillId="14" borderId="0" xfId="0" applyFont="1" applyFill="1" applyAlignment="1">
      <alignment horizontal="left" indent="1"/>
    </xf>
    <xf numFmtId="0" fontId="27" fillId="0" borderId="0" xfId="0" applyFont="1" applyBorder="1"/>
    <xf numFmtId="0" fontId="0" fillId="12" borderId="0" xfId="0" applyFill="1"/>
    <xf numFmtId="0" fontId="10" fillId="12" borderId="0" xfId="0" applyFont="1" applyFill="1" applyAlignment="1">
      <alignment horizontal="center"/>
    </xf>
    <xf numFmtId="0" fontId="5" fillId="0" borderId="3" xfId="0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3" xfId="0" quotePrefix="1" applyNumberFormat="1" applyFont="1" applyBorder="1" applyAlignment="1">
      <alignment horizontal="left"/>
    </xf>
    <xf numFmtId="164" fontId="5" fillId="0" borderId="5" xfId="0" quotePrefix="1" applyNumberFormat="1" applyFont="1" applyBorder="1" applyAlignment="1">
      <alignment horizontal="left"/>
    </xf>
    <xf numFmtId="0" fontId="16" fillId="13" borderId="1" xfId="0" applyFont="1" applyFill="1" applyBorder="1"/>
    <xf numFmtId="0" fontId="12" fillId="17" borderId="1" xfId="0" applyFont="1" applyFill="1" applyBorder="1"/>
    <xf numFmtId="0" fontId="17" fillId="0" borderId="11" xfId="0" applyFont="1" applyBorder="1"/>
    <xf numFmtId="0" fontId="17" fillId="0" borderId="11" xfId="0" applyFont="1" applyFill="1" applyBorder="1"/>
    <xf numFmtId="0" fontId="29" fillId="0" borderId="1" xfId="0" applyFont="1" applyBorder="1" applyAlignment="1">
      <alignment horizontal="center"/>
    </xf>
    <xf numFmtId="0" fontId="30" fillId="0" borderId="1" xfId="0" applyFont="1" applyBorder="1"/>
    <xf numFmtId="0" fontId="30" fillId="0" borderId="1" xfId="0" applyFont="1" applyFill="1" applyBorder="1"/>
    <xf numFmtId="0" fontId="3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7" fillId="18" borderId="1" xfId="0" applyFont="1" applyFill="1" applyBorder="1"/>
    <xf numFmtId="0" fontId="27" fillId="0" borderId="2" xfId="0" applyFont="1" applyBorder="1"/>
    <xf numFmtId="0" fontId="27" fillId="0" borderId="1" xfId="0" applyFont="1" applyBorder="1"/>
    <xf numFmtId="0" fontId="24" fillId="0" borderId="1" xfId="0" applyFont="1" applyBorder="1" applyAlignment="1">
      <alignment horizontal="left"/>
    </xf>
    <xf numFmtId="0" fontId="32" fillId="0" borderId="1" xfId="0" applyFont="1" applyBorder="1"/>
    <xf numFmtId="0" fontId="32" fillId="0" borderId="1" xfId="0" applyFont="1" applyBorder="1" applyAlignment="1">
      <alignment horizontal="left"/>
    </xf>
    <xf numFmtId="0" fontId="32" fillId="0" borderId="1" xfId="0" applyFont="1" applyFill="1" applyBorder="1"/>
    <xf numFmtId="0" fontId="3" fillId="0" borderId="0" xfId="0" applyFont="1" applyAlignment="1">
      <alignment horizontal="left"/>
    </xf>
    <xf numFmtId="0" fontId="16" fillId="4" borderId="9" xfId="0" applyFont="1" applyFill="1" applyBorder="1"/>
    <xf numFmtId="0" fontId="4" fillId="0" borderId="0" xfId="0" applyFont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1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Normal" xfId="0" builtinId="0"/>
    <cellStyle name="Normal 4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N54"/>
  <sheetViews>
    <sheetView tabSelected="1" workbookViewId="0">
      <selection activeCell="C8" sqref="C8"/>
    </sheetView>
  </sheetViews>
  <sheetFormatPr baseColWidth="10" defaultRowHeight="15" x14ac:dyDescent="0"/>
  <cols>
    <col min="3" max="3" width="22.83203125" customWidth="1"/>
    <col min="4" max="4" width="11.6640625" customWidth="1"/>
    <col min="5" max="5" width="10.6640625" bestFit="1" customWidth="1"/>
    <col min="6" max="6" width="13.5" customWidth="1"/>
    <col min="7" max="7" width="11.83203125" hidden="1" customWidth="1"/>
    <col min="10" max="10" width="19.6640625" customWidth="1"/>
    <col min="11" max="11" width="14" customWidth="1"/>
    <col min="12" max="12" width="14.5" customWidth="1"/>
    <col min="13" max="13" width="12.33203125" customWidth="1"/>
    <col min="14" max="14" width="10.83203125" hidden="1" customWidth="1"/>
  </cols>
  <sheetData>
    <row r="2" spans="2:13" ht="25">
      <c r="H2" s="34" t="s">
        <v>23</v>
      </c>
    </row>
    <row r="4" spans="2:13">
      <c r="H4" s="35" t="s">
        <v>24</v>
      </c>
    </row>
    <row r="5" spans="2:13">
      <c r="H5" s="35" t="s">
        <v>25</v>
      </c>
    </row>
    <row r="7" spans="2:13">
      <c r="D7" s="144"/>
      <c r="E7" s="144"/>
      <c r="F7" s="144"/>
      <c r="G7" s="144"/>
      <c r="H7" s="145" t="s">
        <v>26</v>
      </c>
      <c r="I7" s="144"/>
      <c r="J7" s="144"/>
      <c r="K7" s="144"/>
    </row>
    <row r="8" spans="2:13">
      <c r="D8" s="144"/>
      <c r="E8" s="144"/>
      <c r="F8" s="144"/>
      <c r="G8" s="144"/>
      <c r="H8" s="145" t="s">
        <v>27</v>
      </c>
      <c r="I8" s="144"/>
      <c r="J8" s="144"/>
      <c r="K8" s="144"/>
    </row>
    <row r="10" spans="2:13">
      <c r="H10" s="36" t="s">
        <v>28</v>
      </c>
    </row>
    <row r="11" spans="2:13">
      <c r="H11" s="36" t="s">
        <v>29</v>
      </c>
    </row>
    <row r="12" spans="2:13">
      <c r="H12" s="36" t="s">
        <v>31</v>
      </c>
    </row>
    <row r="13" spans="2:13">
      <c r="H13" s="36"/>
    </row>
    <row r="14" spans="2:13">
      <c r="H14" s="36" t="s">
        <v>30</v>
      </c>
    </row>
    <row r="15" spans="2:13">
      <c r="H15" s="36"/>
    </row>
    <row r="16" spans="2:13" ht="23">
      <c r="B16" s="1" t="s">
        <v>72</v>
      </c>
      <c r="C16" s="1"/>
      <c r="D16" s="1"/>
      <c r="E16" s="1"/>
      <c r="F16" s="2"/>
      <c r="G16" s="2"/>
      <c r="H16" s="3"/>
      <c r="I16" s="1" t="s">
        <v>73</v>
      </c>
      <c r="J16" s="1"/>
      <c r="K16" s="1"/>
      <c r="L16" s="3"/>
      <c r="M16" s="2"/>
    </row>
    <row r="17" spans="2:14" ht="18">
      <c r="B17" s="4" t="s">
        <v>0</v>
      </c>
      <c r="C17" s="5" t="s">
        <v>1</v>
      </c>
      <c r="D17" s="5" t="s">
        <v>2</v>
      </c>
      <c r="E17" s="5" t="s">
        <v>0</v>
      </c>
      <c r="F17" s="6" t="s">
        <v>3</v>
      </c>
      <c r="G17" s="79"/>
      <c r="H17" s="7"/>
      <c r="I17" s="8" t="s">
        <v>0</v>
      </c>
      <c r="J17" s="5" t="s">
        <v>1</v>
      </c>
      <c r="K17" s="5" t="s">
        <v>2</v>
      </c>
      <c r="L17" s="5" t="s">
        <v>0</v>
      </c>
      <c r="M17" s="6" t="s">
        <v>3</v>
      </c>
    </row>
    <row r="18" spans="2:14" ht="19">
      <c r="B18" s="9">
        <v>1</v>
      </c>
      <c r="C18" s="10" t="s">
        <v>4</v>
      </c>
      <c r="D18" s="10" t="s">
        <v>10</v>
      </c>
      <c r="E18" s="10" t="s">
        <v>8</v>
      </c>
      <c r="F18" s="11" t="s">
        <v>5</v>
      </c>
      <c r="G18" s="80"/>
      <c r="H18" s="12"/>
      <c r="I18" s="115">
        <v>1</v>
      </c>
      <c r="J18" s="22" t="s">
        <v>18</v>
      </c>
      <c r="K18" s="22" t="s">
        <v>22</v>
      </c>
      <c r="L18" s="27" t="s">
        <v>8</v>
      </c>
      <c r="M18" s="82" t="s">
        <v>5</v>
      </c>
    </row>
    <row r="19" spans="2:14" ht="19">
      <c r="B19" s="9">
        <v>2</v>
      </c>
      <c r="C19" s="10" t="s">
        <v>4</v>
      </c>
      <c r="D19" s="14" t="s">
        <v>10</v>
      </c>
      <c r="E19" s="14" t="s">
        <v>12</v>
      </c>
      <c r="F19" s="11"/>
      <c r="G19" s="80"/>
      <c r="H19" s="12"/>
      <c r="I19" s="116">
        <v>2</v>
      </c>
      <c r="J19" s="105" t="s">
        <v>4</v>
      </c>
      <c r="K19" s="105" t="s">
        <v>11</v>
      </c>
      <c r="L19" s="105" t="s">
        <v>8</v>
      </c>
      <c r="M19" s="33"/>
    </row>
    <row r="20" spans="2:14" ht="19">
      <c r="B20" s="9">
        <v>3</v>
      </c>
      <c r="C20" s="10" t="s">
        <v>4</v>
      </c>
      <c r="D20" s="10" t="s">
        <v>10</v>
      </c>
      <c r="E20" s="14" t="s">
        <v>13</v>
      </c>
      <c r="F20" s="11"/>
      <c r="G20" s="80"/>
      <c r="H20" s="12"/>
      <c r="I20" s="116">
        <v>3</v>
      </c>
      <c r="J20" s="105" t="s">
        <v>4</v>
      </c>
      <c r="K20" s="105" t="s">
        <v>11</v>
      </c>
      <c r="L20" s="106" t="s">
        <v>12</v>
      </c>
      <c r="M20" s="82"/>
    </row>
    <row r="21" spans="2:14" ht="19">
      <c r="B21" s="9">
        <v>4</v>
      </c>
      <c r="C21" s="10" t="s">
        <v>4</v>
      </c>
      <c r="D21" s="10" t="s">
        <v>10</v>
      </c>
      <c r="E21" s="14" t="s">
        <v>14</v>
      </c>
      <c r="F21" s="11"/>
      <c r="G21" s="80"/>
      <c r="H21" s="12"/>
      <c r="I21" s="115">
        <v>4</v>
      </c>
      <c r="J21" s="105" t="s">
        <v>4</v>
      </c>
      <c r="K21" s="105" t="s">
        <v>11</v>
      </c>
      <c r="L21" s="106" t="s">
        <v>13</v>
      </c>
      <c r="M21" s="82"/>
    </row>
    <row r="22" spans="2:14" ht="19">
      <c r="B22" s="9">
        <v>5</v>
      </c>
      <c r="C22" s="10" t="s">
        <v>4</v>
      </c>
      <c r="D22" s="10" t="s">
        <v>10</v>
      </c>
      <c r="E22" s="14" t="s">
        <v>15</v>
      </c>
      <c r="F22" s="11"/>
      <c r="G22" s="80">
        <v>830</v>
      </c>
      <c r="H22" s="12"/>
      <c r="I22" s="116">
        <v>5</v>
      </c>
      <c r="J22" s="105" t="s">
        <v>4</v>
      </c>
      <c r="K22" s="105" t="s">
        <v>11</v>
      </c>
      <c r="L22" s="106" t="s">
        <v>14</v>
      </c>
      <c r="M22" s="82"/>
      <c r="N22" s="80">
        <v>830</v>
      </c>
    </row>
    <row r="23" spans="2:14" ht="19">
      <c r="B23" s="9">
        <v>6</v>
      </c>
      <c r="C23" s="10" t="s">
        <v>4</v>
      </c>
      <c r="D23" s="10" t="s">
        <v>10</v>
      </c>
      <c r="E23" s="14" t="s">
        <v>16</v>
      </c>
      <c r="F23" s="11"/>
      <c r="G23" s="80"/>
      <c r="H23" s="12"/>
      <c r="I23" s="115">
        <v>6</v>
      </c>
      <c r="J23" s="17" t="s">
        <v>80</v>
      </c>
      <c r="K23" s="17" t="s">
        <v>11</v>
      </c>
      <c r="L23" s="17" t="s">
        <v>8</v>
      </c>
      <c r="M23" s="82"/>
      <c r="N23" s="80"/>
    </row>
    <row r="24" spans="2:14" ht="19">
      <c r="B24" s="9">
        <v>7</v>
      </c>
      <c r="C24" s="17" t="s">
        <v>80</v>
      </c>
      <c r="D24" s="17" t="s">
        <v>10</v>
      </c>
      <c r="E24" s="17" t="s">
        <v>8</v>
      </c>
      <c r="F24" s="11"/>
      <c r="G24" s="80"/>
      <c r="H24" s="12"/>
      <c r="I24" s="116">
        <v>7</v>
      </c>
      <c r="J24" s="17" t="s">
        <v>80</v>
      </c>
      <c r="K24" s="17" t="s">
        <v>11</v>
      </c>
      <c r="L24" s="18" t="s">
        <v>12</v>
      </c>
      <c r="M24" s="82"/>
      <c r="N24" s="80"/>
    </row>
    <row r="25" spans="2:14" ht="19">
      <c r="B25" s="9">
        <v>8</v>
      </c>
      <c r="C25" s="17" t="s">
        <v>80</v>
      </c>
      <c r="D25" s="18" t="s">
        <v>10</v>
      </c>
      <c r="E25" s="18" t="s">
        <v>12</v>
      </c>
      <c r="F25" s="82"/>
      <c r="G25" s="80"/>
      <c r="H25" s="12"/>
      <c r="I25" s="116">
        <v>8</v>
      </c>
      <c r="J25" s="17" t="s">
        <v>80</v>
      </c>
      <c r="K25" s="17" t="s">
        <v>11</v>
      </c>
      <c r="L25" s="18" t="s">
        <v>13</v>
      </c>
      <c r="M25" s="82"/>
      <c r="N25" s="80"/>
    </row>
    <row r="26" spans="2:14" ht="19">
      <c r="B26" s="9">
        <v>9</v>
      </c>
      <c r="C26" s="17" t="s">
        <v>80</v>
      </c>
      <c r="D26" s="17" t="s">
        <v>10</v>
      </c>
      <c r="E26" s="18" t="s">
        <v>13</v>
      </c>
      <c r="F26" s="82"/>
      <c r="G26" s="80">
        <v>930</v>
      </c>
      <c r="H26" s="19"/>
      <c r="I26" s="115">
        <v>9</v>
      </c>
      <c r="J26" s="17" t="s">
        <v>80</v>
      </c>
      <c r="K26" s="17" t="s">
        <v>11</v>
      </c>
      <c r="L26" s="18" t="s">
        <v>14</v>
      </c>
      <c r="M26" s="82"/>
      <c r="N26" s="80">
        <v>930</v>
      </c>
    </row>
    <row r="27" spans="2:14" ht="19">
      <c r="B27" s="9">
        <v>10</v>
      </c>
      <c r="C27" s="17" t="s">
        <v>80</v>
      </c>
      <c r="D27" s="17" t="s">
        <v>10</v>
      </c>
      <c r="E27" s="18" t="s">
        <v>14</v>
      </c>
      <c r="F27" s="82"/>
      <c r="G27" s="80"/>
      <c r="H27" s="12"/>
      <c r="I27" s="116">
        <v>10</v>
      </c>
      <c r="J27" s="100" t="s">
        <v>79</v>
      </c>
      <c r="K27" s="100" t="s">
        <v>17</v>
      </c>
      <c r="L27" s="101" t="s">
        <v>8</v>
      </c>
      <c r="M27" s="33"/>
      <c r="N27" s="80"/>
    </row>
    <row r="28" spans="2:14" ht="18">
      <c r="B28" s="9">
        <v>11</v>
      </c>
      <c r="C28" s="17" t="s">
        <v>80</v>
      </c>
      <c r="D28" s="17" t="s">
        <v>10</v>
      </c>
      <c r="E28" s="18" t="s">
        <v>15</v>
      </c>
      <c r="F28" s="82"/>
      <c r="G28" s="80"/>
      <c r="H28" s="19"/>
      <c r="I28" s="115">
        <v>11</v>
      </c>
      <c r="J28" s="100" t="s">
        <v>79</v>
      </c>
      <c r="K28" s="100" t="s">
        <v>17</v>
      </c>
      <c r="L28" s="101" t="s">
        <v>12</v>
      </c>
      <c r="M28" s="33"/>
      <c r="N28" s="80"/>
    </row>
    <row r="29" spans="2:14" ht="18">
      <c r="B29" s="9">
        <v>12</v>
      </c>
      <c r="C29" s="100" t="s">
        <v>79</v>
      </c>
      <c r="D29" s="100" t="s">
        <v>10</v>
      </c>
      <c r="E29" s="101" t="s">
        <v>8</v>
      </c>
      <c r="F29" s="33"/>
      <c r="G29" s="80"/>
      <c r="H29" s="12"/>
      <c r="I29" s="116">
        <v>12</v>
      </c>
      <c r="J29" s="105" t="s">
        <v>4</v>
      </c>
      <c r="K29" s="105" t="s">
        <v>17</v>
      </c>
      <c r="L29" s="105" t="s">
        <v>8</v>
      </c>
      <c r="M29" s="82"/>
      <c r="N29" s="80"/>
    </row>
    <row r="30" spans="2:14" ht="18">
      <c r="B30" s="9">
        <v>13</v>
      </c>
      <c r="C30" s="100" t="s">
        <v>79</v>
      </c>
      <c r="D30" s="100" t="s">
        <v>10</v>
      </c>
      <c r="E30" s="101" t="s">
        <v>12</v>
      </c>
      <c r="F30" s="33"/>
      <c r="G30" s="80">
        <v>1030</v>
      </c>
      <c r="H30" s="12"/>
      <c r="I30" s="116">
        <v>13</v>
      </c>
      <c r="J30" s="105" t="s">
        <v>4</v>
      </c>
      <c r="K30" s="105" t="s">
        <v>17</v>
      </c>
      <c r="L30" s="106" t="s">
        <v>12</v>
      </c>
      <c r="M30" s="82"/>
      <c r="N30" s="80">
        <v>1030</v>
      </c>
    </row>
    <row r="31" spans="2:14" ht="18">
      <c r="B31" s="9">
        <v>14</v>
      </c>
      <c r="C31" s="15" t="s">
        <v>9</v>
      </c>
      <c r="D31" s="15" t="s">
        <v>85</v>
      </c>
      <c r="E31" s="16" t="s">
        <v>8</v>
      </c>
      <c r="F31" s="82"/>
      <c r="G31" s="80"/>
      <c r="H31" s="12"/>
      <c r="I31" s="115">
        <v>14</v>
      </c>
      <c r="J31" s="17" t="s">
        <v>80</v>
      </c>
      <c r="K31" s="17" t="s">
        <v>17</v>
      </c>
      <c r="L31" s="17" t="s">
        <v>8</v>
      </c>
      <c r="M31" s="82"/>
      <c r="N31" s="80"/>
    </row>
    <row r="32" spans="2:14" ht="18">
      <c r="B32" s="9">
        <v>15</v>
      </c>
      <c r="C32" s="102" t="s">
        <v>6</v>
      </c>
      <c r="D32" s="102" t="s">
        <v>10</v>
      </c>
      <c r="E32" s="103" t="s">
        <v>8</v>
      </c>
      <c r="F32" s="82"/>
      <c r="G32" s="80"/>
      <c r="H32" s="19"/>
      <c r="I32" s="116">
        <v>15</v>
      </c>
      <c r="J32" s="17" t="s">
        <v>80</v>
      </c>
      <c r="K32" s="17" t="s">
        <v>17</v>
      </c>
      <c r="L32" s="17" t="s">
        <v>12</v>
      </c>
      <c r="M32" s="82"/>
      <c r="N32" s="80"/>
    </row>
    <row r="33" spans="2:14" ht="18">
      <c r="B33" s="9">
        <v>16</v>
      </c>
      <c r="C33" s="102" t="s">
        <v>6</v>
      </c>
      <c r="D33" s="102" t="s">
        <v>10</v>
      </c>
      <c r="E33" s="103" t="s">
        <v>12</v>
      </c>
      <c r="F33" s="82"/>
      <c r="G33" s="80"/>
      <c r="H33" s="12"/>
      <c r="I33" s="115">
        <v>16</v>
      </c>
      <c r="J33" s="104" t="s">
        <v>81</v>
      </c>
      <c r="K33" s="104" t="s">
        <v>17</v>
      </c>
      <c r="L33" s="104" t="s">
        <v>8</v>
      </c>
      <c r="M33" s="33"/>
      <c r="N33" s="80"/>
    </row>
    <row r="34" spans="2:14" ht="18">
      <c r="B34" s="9">
        <v>17</v>
      </c>
      <c r="C34" s="104" t="s">
        <v>81</v>
      </c>
      <c r="D34" s="104" t="s">
        <v>10</v>
      </c>
      <c r="E34" s="104" t="s">
        <v>8</v>
      </c>
      <c r="F34" s="82"/>
      <c r="G34" s="80">
        <v>1130</v>
      </c>
      <c r="H34" s="19"/>
      <c r="I34" s="116">
        <v>17</v>
      </c>
      <c r="J34" s="104" t="s">
        <v>81</v>
      </c>
      <c r="K34" s="107" t="s">
        <v>17</v>
      </c>
      <c r="L34" s="107" t="s">
        <v>12</v>
      </c>
      <c r="M34" s="33"/>
      <c r="N34" s="80">
        <v>1130</v>
      </c>
    </row>
    <row r="35" spans="2:14" ht="18">
      <c r="B35" s="9">
        <v>18</v>
      </c>
      <c r="C35" s="22" t="s">
        <v>81</v>
      </c>
      <c r="D35" s="23" t="s">
        <v>10</v>
      </c>
      <c r="E35" s="23" t="s">
        <v>12</v>
      </c>
      <c r="F35" s="11"/>
      <c r="G35" s="80"/>
      <c r="H35" s="12"/>
      <c r="I35" s="116">
        <v>18</v>
      </c>
      <c r="J35" s="30" t="s">
        <v>19</v>
      </c>
      <c r="K35" s="30"/>
      <c r="L35" s="30"/>
      <c r="M35" s="33"/>
      <c r="N35" s="80"/>
    </row>
    <row r="36" spans="2:14" ht="18">
      <c r="B36" s="9">
        <v>19</v>
      </c>
      <c r="C36" s="22" t="s">
        <v>81</v>
      </c>
      <c r="D36" s="23" t="s">
        <v>78</v>
      </c>
      <c r="E36" s="23" t="s">
        <v>13</v>
      </c>
      <c r="F36" s="11"/>
      <c r="G36" s="80"/>
      <c r="H36" s="12"/>
      <c r="I36" s="115">
        <v>19</v>
      </c>
      <c r="J36" s="15" t="s">
        <v>9</v>
      </c>
      <c r="K36" s="15" t="s">
        <v>84</v>
      </c>
      <c r="L36" s="15" t="s">
        <v>7</v>
      </c>
      <c r="M36" s="33"/>
      <c r="N36" s="80"/>
    </row>
    <row r="37" spans="2:14" ht="18">
      <c r="B37" s="9">
        <v>20</v>
      </c>
      <c r="C37" s="20" t="s">
        <v>80</v>
      </c>
      <c r="D37" s="20" t="s">
        <v>20</v>
      </c>
      <c r="E37" s="20" t="s">
        <v>8</v>
      </c>
      <c r="F37" s="11"/>
      <c r="G37" s="80"/>
      <c r="H37" s="12"/>
      <c r="I37" s="116">
        <v>20</v>
      </c>
      <c r="J37" s="100" t="s">
        <v>79</v>
      </c>
      <c r="K37" s="100" t="s">
        <v>7</v>
      </c>
      <c r="L37" s="101" t="s">
        <v>8</v>
      </c>
      <c r="M37" s="33"/>
      <c r="N37" s="80"/>
    </row>
    <row r="38" spans="2:14" ht="18">
      <c r="B38" s="9">
        <v>21</v>
      </c>
      <c r="C38" s="20" t="s">
        <v>80</v>
      </c>
      <c r="D38" s="20" t="s">
        <v>20</v>
      </c>
      <c r="E38" s="21" t="s">
        <v>12</v>
      </c>
      <c r="F38" s="11"/>
      <c r="G38" s="80">
        <v>1230</v>
      </c>
      <c r="H38" s="19"/>
      <c r="I38" s="115">
        <v>21</v>
      </c>
      <c r="J38" s="105" t="s">
        <v>4</v>
      </c>
      <c r="K38" s="105" t="s">
        <v>7</v>
      </c>
      <c r="L38" s="105" t="s">
        <v>7</v>
      </c>
      <c r="M38" s="31"/>
      <c r="N38" s="80">
        <v>1230</v>
      </c>
    </row>
    <row r="39" spans="2:14" ht="18">
      <c r="B39" s="9">
        <v>22</v>
      </c>
      <c r="C39" s="20" t="s">
        <v>80</v>
      </c>
      <c r="D39" s="20" t="s">
        <v>20</v>
      </c>
      <c r="E39" s="21" t="s">
        <v>13</v>
      </c>
      <c r="F39" s="11"/>
      <c r="G39" s="80"/>
      <c r="H39" s="12"/>
      <c r="I39" s="116">
        <v>22</v>
      </c>
      <c r="J39" s="104" t="s">
        <v>81</v>
      </c>
      <c r="K39" s="104" t="s">
        <v>7</v>
      </c>
      <c r="L39" s="104" t="s">
        <v>7</v>
      </c>
      <c r="M39" s="31"/>
    </row>
    <row r="40" spans="2:14" ht="18">
      <c r="B40" s="9">
        <v>23</v>
      </c>
      <c r="C40" s="22" t="s">
        <v>18</v>
      </c>
      <c r="D40" s="22" t="s">
        <v>20</v>
      </c>
      <c r="E40" s="27" t="s">
        <v>12</v>
      </c>
      <c r="F40" s="82"/>
      <c r="G40" s="80"/>
      <c r="H40" s="19"/>
      <c r="I40" s="116">
        <v>23</v>
      </c>
      <c r="J40" s="102" t="s">
        <v>6</v>
      </c>
      <c r="K40" s="102" t="s">
        <v>7</v>
      </c>
      <c r="L40" s="103" t="s">
        <v>7</v>
      </c>
      <c r="M40" s="82"/>
    </row>
    <row r="41" spans="2:14" ht="18">
      <c r="B41" s="9">
        <v>24</v>
      </c>
      <c r="C41" s="13" t="s">
        <v>6</v>
      </c>
      <c r="D41" s="13" t="s">
        <v>78</v>
      </c>
      <c r="E41" s="24" t="s">
        <v>8</v>
      </c>
      <c r="F41" s="82"/>
      <c r="G41" s="80"/>
      <c r="H41" s="12"/>
      <c r="I41" s="115">
        <v>24</v>
      </c>
      <c r="J41" s="17" t="s">
        <v>80</v>
      </c>
      <c r="K41" s="17" t="s">
        <v>7</v>
      </c>
      <c r="L41" s="17" t="s">
        <v>7</v>
      </c>
      <c r="M41" s="82"/>
      <c r="N41">
        <v>130</v>
      </c>
    </row>
    <row r="42" spans="2:14" ht="18">
      <c r="B42" s="9">
        <v>25</v>
      </c>
      <c r="C42" s="10" t="s">
        <v>4</v>
      </c>
      <c r="D42" s="14" t="s">
        <v>20</v>
      </c>
      <c r="E42" s="25" t="s">
        <v>8</v>
      </c>
      <c r="F42" s="82"/>
      <c r="G42" s="80">
        <v>130</v>
      </c>
      <c r="H42" s="12"/>
      <c r="I42" s="116">
        <v>25</v>
      </c>
      <c r="J42" s="30" t="s">
        <v>21</v>
      </c>
      <c r="K42" s="30"/>
      <c r="L42" s="30"/>
      <c r="M42" s="82"/>
    </row>
    <row r="43" spans="2:14" ht="18">
      <c r="B43" s="9">
        <v>26</v>
      </c>
      <c r="C43" s="10" t="s">
        <v>4</v>
      </c>
      <c r="D43" s="14" t="s">
        <v>20</v>
      </c>
      <c r="E43" s="108" t="s">
        <v>12</v>
      </c>
      <c r="F43" s="33"/>
      <c r="G43" s="80"/>
      <c r="H43" s="28"/>
      <c r="N43" s="83"/>
    </row>
    <row r="44" spans="2:14" ht="18">
      <c r="B44" s="9">
        <v>27</v>
      </c>
      <c r="C44" s="13" t="s">
        <v>6</v>
      </c>
      <c r="D44" s="13" t="s">
        <v>236</v>
      </c>
      <c r="E44" s="24" t="s">
        <v>8</v>
      </c>
      <c r="F44" s="31"/>
      <c r="G44" s="80"/>
      <c r="H44" s="28"/>
      <c r="J44" s="28"/>
      <c r="K44" s="32"/>
      <c r="L44" s="28"/>
      <c r="N44">
        <v>230</v>
      </c>
    </row>
    <row r="45" spans="2:14" ht="18">
      <c r="G45" s="80"/>
      <c r="H45" s="28"/>
    </row>
    <row r="46" spans="2:14" ht="18">
      <c r="G46" s="80">
        <v>230</v>
      </c>
      <c r="H46" s="28"/>
    </row>
    <row r="47" spans="2:14" ht="18">
      <c r="G47" s="80"/>
      <c r="H47" s="28"/>
    </row>
    <row r="48" spans="2:14" ht="18">
      <c r="G48" s="80"/>
      <c r="H48" s="28"/>
    </row>
    <row r="49" spans="7:8" ht="18">
      <c r="G49" s="80"/>
      <c r="H49" s="28"/>
    </row>
    <row r="50" spans="7:8">
      <c r="G50" s="81" t="s">
        <v>64</v>
      </c>
    </row>
    <row r="51" spans="7:8">
      <c r="G51" s="81"/>
    </row>
    <row r="54" spans="7:8">
      <c r="G54">
        <v>430</v>
      </c>
    </row>
  </sheetData>
  <phoneticPr fontId="28" type="noConversion"/>
  <pageMargins left="0.75000000000000011" right="0.75000000000000011" top="1" bottom="1" header="0.5" footer="0.5"/>
  <pageSetup paperSize="9" scale="5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36"/>
  <sheetViews>
    <sheetView zoomScale="80" zoomScaleNormal="80" zoomScalePageLayoutView="80" workbookViewId="0">
      <selection activeCell="M25" sqref="M25"/>
    </sheetView>
  </sheetViews>
  <sheetFormatPr baseColWidth="10" defaultRowHeight="15" x14ac:dyDescent="0"/>
  <cols>
    <col min="1" max="1" width="10.5" customWidth="1"/>
    <col min="2" max="2" width="4" hidden="1" customWidth="1"/>
    <col min="3" max="3" width="17.6640625" bestFit="1" customWidth="1"/>
    <col min="8" max="8" width="23.5" customWidth="1"/>
    <col min="13" max="13" width="17.33203125" customWidth="1"/>
  </cols>
  <sheetData>
    <row r="2" spans="1:22" ht="20">
      <c r="A2" s="47" t="s">
        <v>32</v>
      </c>
    </row>
    <row r="4" spans="1:22" ht="18">
      <c r="A4" s="49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8">
      <c r="A5" s="49" t="s">
        <v>42</v>
      </c>
      <c r="B5" s="49"/>
      <c r="C5" s="49"/>
      <c r="D5" s="49">
        <v>1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8">
      <c r="A6" s="59" t="s">
        <v>38</v>
      </c>
      <c r="B6" s="54">
        <v>1</v>
      </c>
      <c r="C6" s="40" t="s">
        <v>102</v>
      </c>
      <c r="D6" s="60">
        <v>11.7</v>
      </c>
      <c r="E6" s="54">
        <v>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18">
      <c r="A7" s="61" t="s">
        <v>39</v>
      </c>
      <c r="B7" s="62">
        <v>12</v>
      </c>
      <c r="C7" s="40" t="s">
        <v>204</v>
      </c>
      <c r="D7" s="63">
        <v>5.4</v>
      </c>
      <c r="E7" s="54">
        <v>2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2" ht="18">
      <c r="A8" s="65" t="s">
        <v>40</v>
      </c>
      <c r="B8" s="54">
        <v>13</v>
      </c>
      <c r="C8" s="40" t="s">
        <v>205</v>
      </c>
      <c r="D8" s="60">
        <v>4.9000000000000004</v>
      </c>
      <c r="E8" s="54">
        <v>3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ht="18">
      <c r="A9" s="66" t="s">
        <v>41</v>
      </c>
      <c r="B9" s="56">
        <v>24</v>
      </c>
      <c r="C9" s="147">
        <v>24</v>
      </c>
      <c r="D9" s="67"/>
      <c r="E9" s="54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18">
      <c r="A10" s="49" t="s">
        <v>44</v>
      </c>
      <c r="B10" s="49"/>
      <c r="C10" s="49"/>
      <c r="D10" s="49">
        <v>2</v>
      </c>
      <c r="E10" s="49"/>
      <c r="F10" s="46"/>
      <c r="G10" s="46"/>
      <c r="H10" s="46"/>
      <c r="I10" s="46"/>
      <c r="J10" s="46"/>
      <c r="K10" s="46"/>
      <c r="L10" s="64" t="s">
        <v>11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18">
      <c r="A11" s="59" t="s">
        <v>38</v>
      </c>
      <c r="B11" s="51">
        <v>6</v>
      </c>
      <c r="C11" s="40" t="s">
        <v>108</v>
      </c>
      <c r="D11" s="51">
        <v>11.13</v>
      </c>
      <c r="E11" s="54">
        <v>1</v>
      </c>
      <c r="F11" s="46"/>
      <c r="G11" s="46"/>
      <c r="H11" s="46"/>
      <c r="I11" s="46"/>
      <c r="J11" s="46"/>
      <c r="K11" s="46"/>
      <c r="L11" s="49" t="s">
        <v>50</v>
      </c>
      <c r="M11" s="49"/>
      <c r="N11" s="49">
        <v>12</v>
      </c>
      <c r="O11" s="46"/>
      <c r="P11" s="46"/>
      <c r="Q11" s="46"/>
      <c r="R11" s="46"/>
      <c r="S11" s="46"/>
      <c r="T11" s="46"/>
      <c r="U11" s="46"/>
      <c r="V11" s="46"/>
    </row>
    <row r="12" spans="1:22" ht="18">
      <c r="A12" s="61" t="s">
        <v>39</v>
      </c>
      <c r="B12" s="54">
        <v>7</v>
      </c>
      <c r="C12" s="40" t="s">
        <v>202</v>
      </c>
      <c r="D12" s="54">
        <v>4.37</v>
      </c>
      <c r="E12" s="54">
        <v>4</v>
      </c>
      <c r="F12" s="46"/>
      <c r="G12" s="46"/>
      <c r="H12" s="46"/>
      <c r="I12" s="46"/>
      <c r="J12" s="46"/>
      <c r="K12" s="46"/>
      <c r="L12" s="59" t="s">
        <v>38</v>
      </c>
      <c r="M12" s="29" t="s">
        <v>102</v>
      </c>
      <c r="N12" s="60"/>
      <c r="O12" s="46"/>
      <c r="P12" s="46"/>
      <c r="Q12" s="46"/>
      <c r="R12" s="46"/>
      <c r="S12" s="46"/>
      <c r="T12" s="46"/>
      <c r="U12" s="46"/>
      <c r="V12" s="46"/>
    </row>
    <row r="13" spans="1:22" ht="18">
      <c r="A13" s="65" t="s">
        <v>40</v>
      </c>
      <c r="B13" s="54">
        <v>18</v>
      </c>
      <c r="C13" s="40" t="s">
        <v>110</v>
      </c>
      <c r="D13" s="54">
        <v>6.6</v>
      </c>
      <c r="E13" s="54">
        <v>3</v>
      </c>
      <c r="F13" s="46"/>
      <c r="G13" s="49" t="s">
        <v>53</v>
      </c>
      <c r="H13" s="46"/>
      <c r="I13" s="46"/>
      <c r="J13" s="46"/>
      <c r="K13" s="46"/>
      <c r="L13" s="61" t="s">
        <v>39</v>
      </c>
      <c r="M13" s="68" t="s">
        <v>220</v>
      </c>
      <c r="N13" s="63"/>
      <c r="O13" s="46"/>
      <c r="P13" s="49" t="s">
        <v>55</v>
      </c>
      <c r="Q13" s="46"/>
      <c r="R13" s="46"/>
      <c r="S13" s="46"/>
      <c r="T13" s="46"/>
      <c r="U13" s="46"/>
      <c r="V13" s="46"/>
    </row>
    <row r="14" spans="1:22" ht="18">
      <c r="A14" s="66" t="s">
        <v>41</v>
      </c>
      <c r="B14" s="56">
        <v>19</v>
      </c>
      <c r="C14" s="40" t="s">
        <v>208</v>
      </c>
      <c r="D14" s="56">
        <v>8.06</v>
      </c>
      <c r="E14" s="54">
        <v>2</v>
      </c>
      <c r="F14" s="46"/>
      <c r="G14" s="49" t="s">
        <v>50</v>
      </c>
      <c r="H14" s="49"/>
      <c r="I14" s="49">
        <v>10</v>
      </c>
      <c r="J14" s="49"/>
      <c r="K14" s="46"/>
      <c r="L14" s="65" t="s">
        <v>40</v>
      </c>
      <c r="M14" s="29" t="s">
        <v>200</v>
      </c>
      <c r="N14" s="60"/>
      <c r="O14" s="46"/>
      <c r="P14" s="49" t="s">
        <v>50</v>
      </c>
      <c r="Q14" s="49"/>
      <c r="R14" s="49">
        <v>16</v>
      </c>
      <c r="S14" s="46"/>
      <c r="T14" s="46"/>
      <c r="U14" s="46"/>
      <c r="V14" s="46"/>
    </row>
    <row r="15" spans="1:22" ht="18">
      <c r="A15" s="49" t="s">
        <v>45</v>
      </c>
      <c r="B15" s="49"/>
      <c r="C15" s="49"/>
      <c r="D15" s="49">
        <v>3</v>
      </c>
      <c r="E15" s="49"/>
      <c r="F15" s="46"/>
      <c r="G15" s="59" t="s">
        <v>38</v>
      </c>
      <c r="H15" s="149" t="s">
        <v>103</v>
      </c>
      <c r="I15" s="60">
        <v>7.66</v>
      </c>
      <c r="J15" s="54">
        <v>2</v>
      </c>
      <c r="K15" s="46"/>
      <c r="L15" s="66" t="s">
        <v>41</v>
      </c>
      <c r="M15" s="69" t="s">
        <v>103</v>
      </c>
      <c r="N15" s="67"/>
      <c r="O15" s="46"/>
      <c r="P15" s="59" t="s">
        <v>38</v>
      </c>
      <c r="Q15" s="29">
        <f>IF(N12=1,M12,(IF(N13=1,M13,(IF(N14=1,M14,(IF(N15=1,M15,1.12)))))))</f>
        <v>1.1200000000000001</v>
      </c>
      <c r="R15" s="51"/>
      <c r="S15" s="46"/>
      <c r="T15" s="46"/>
      <c r="U15" s="46"/>
      <c r="V15" s="46"/>
    </row>
    <row r="16" spans="1:22" ht="18">
      <c r="A16" s="59" t="s">
        <v>38</v>
      </c>
      <c r="B16" s="51">
        <v>4</v>
      </c>
      <c r="C16" s="40" t="s">
        <v>200</v>
      </c>
      <c r="D16" s="51">
        <v>16.399999999999999</v>
      </c>
      <c r="E16" s="54">
        <v>1</v>
      </c>
      <c r="F16" s="46"/>
      <c r="G16" s="61" t="s">
        <v>39</v>
      </c>
      <c r="H16" s="150" t="s">
        <v>230</v>
      </c>
      <c r="I16" s="63">
        <v>6.67</v>
      </c>
      <c r="J16" s="54">
        <v>3</v>
      </c>
      <c r="K16" s="46"/>
      <c r="L16" s="46"/>
      <c r="M16" s="46"/>
      <c r="N16" s="46"/>
      <c r="O16" s="46"/>
      <c r="P16" s="61" t="s">
        <v>39</v>
      </c>
      <c r="Q16" s="29">
        <f>IF(N18=1,M18,(IF(N19=1,M19,(IF(N20=1,M20,(IF(N21=1,M21,1.13)))))))</f>
        <v>1.1299999999999999</v>
      </c>
      <c r="R16" s="54"/>
      <c r="S16" s="46"/>
      <c r="T16" s="46"/>
      <c r="U16" s="46"/>
      <c r="V16" s="46"/>
    </row>
    <row r="17" spans="1:22" ht="18">
      <c r="A17" s="61" t="s">
        <v>39</v>
      </c>
      <c r="B17" s="54">
        <v>9</v>
      </c>
      <c r="C17" s="40" t="s">
        <v>203</v>
      </c>
      <c r="D17" s="54">
        <v>11.86</v>
      </c>
      <c r="E17" s="54">
        <v>2</v>
      </c>
      <c r="F17" s="46"/>
      <c r="G17" s="65" t="s">
        <v>40</v>
      </c>
      <c r="H17" s="149" t="s">
        <v>207</v>
      </c>
      <c r="I17" s="60">
        <v>6.33</v>
      </c>
      <c r="J17" s="54">
        <v>4</v>
      </c>
      <c r="K17" s="46"/>
      <c r="L17" s="49" t="s">
        <v>56</v>
      </c>
      <c r="M17" s="70"/>
      <c r="N17" s="49">
        <v>13</v>
      </c>
      <c r="O17" s="46"/>
      <c r="P17" s="65" t="s">
        <v>40</v>
      </c>
      <c r="Q17" s="29">
        <f>IF(N12=2,M12,(IF(N13=2,M13,(IF(N14=2,M14,(IF(N15=2,M15,2.12)))))))</f>
        <v>2.12</v>
      </c>
      <c r="R17" s="54"/>
      <c r="S17" s="46"/>
      <c r="T17" s="46"/>
      <c r="U17" s="46"/>
      <c r="V17" s="46"/>
    </row>
    <row r="18" spans="1:22" ht="18">
      <c r="A18" s="65" t="s">
        <v>40</v>
      </c>
      <c r="B18" s="54">
        <v>16</v>
      </c>
      <c r="C18" s="40" t="s">
        <v>207</v>
      </c>
      <c r="D18" s="54">
        <v>9.6</v>
      </c>
      <c r="E18" s="54">
        <v>3</v>
      </c>
      <c r="F18" s="46"/>
      <c r="G18" s="158" t="s">
        <v>41</v>
      </c>
      <c r="H18" s="149" t="s">
        <v>227</v>
      </c>
      <c r="I18" s="54">
        <v>7.77</v>
      </c>
      <c r="J18" s="54">
        <v>1</v>
      </c>
      <c r="K18" s="46"/>
      <c r="L18" s="59" t="s">
        <v>38</v>
      </c>
      <c r="M18" s="52" t="s">
        <v>221</v>
      </c>
      <c r="N18" s="51"/>
      <c r="O18" s="46"/>
      <c r="P18" s="66" t="s">
        <v>41</v>
      </c>
      <c r="Q18" s="29">
        <f>IF(N18=2,M18,(IF(N19=2,M19,(IF(N20=2,M20,(IF(N21=2,M21,2.13)))))))</f>
        <v>2.13</v>
      </c>
      <c r="R18" s="56"/>
      <c r="S18" s="46"/>
      <c r="T18" s="46"/>
      <c r="U18" s="46"/>
      <c r="V18" s="46"/>
    </row>
    <row r="19" spans="1:22" ht="18">
      <c r="A19" s="66" t="s">
        <v>41</v>
      </c>
      <c r="B19" s="56">
        <v>21</v>
      </c>
      <c r="C19" s="147">
        <v>21</v>
      </c>
      <c r="D19" s="56"/>
      <c r="E19" s="54"/>
      <c r="F19" s="46"/>
      <c r="G19" s="46"/>
      <c r="H19" s="151"/>
      <c r="I19" s="46"/>
      <c r="J19" s="46"/>
      <c r="K19" s="46"/>
      <c r="L19" s="61" t="s">
        <v>39</v>
      </c>
      <c r="M19" s="55" t="s">
        <v>108</v>
      </c>
      <c r="N19" s="54"/>
      <c r="O19" s="46"/>
      <c r="P19" s="46"/>
      <c r="Q19" s="46"/>
      <c r="R19" s="46"/>
      <c r="S19" s="46"/>
      <c r="T19" s="46"/>
      <c r="U19" s="46"/>
      <c r="V19" s="46"/>
    </row>
    <row r="20" spans="1:22" ht="18">
      <c r="A20" s="49" t="s">
        <v>46</v>
      </c>
      <c r="B20" s="49"/>
      <c r="C20" s="49"/>
      <c r="D20" s="49">
        <v>4</v>
      </c>
      <c r="E20" s="49"/>
      <c r="F20" s="46"/>
      <c r="G20" s="46"/>
      <c r="H20" s="151"/>
      <c r="I20" s="46"/>
      <c r="J20" s="46"/>
      <c r="K20" s="46"/>
      <c r="L20" s="65" t="s">
        <v>40</v>
      </c>
      <c r="M20" s="55" t="s">
        <v>109</v>
      </c>
      <c r="N20" s="54"/>
      <c r="O20" s="46"/>
      <c r="P20" s="46"/>
      <c r="Q20" s="46"/>
      <c r="R20" s="46"/>
      <c r="S20" s="46"/>
      <c r="T20" s="46" t="s">
        <v>43</v>
      </c>
      <c r="U20" s="49" t="s">
        <v>57</v>
      </c>
      <c r="V20" s="49">
        <v>18</v>
      </c>
    </row>
    <row r="21" spans="1:22" ht="18">
      <c r="A21" s="59" t="s">
        <v>38</v>
      </c>
      <c r="B21" s="51">
        <v>3</v>
      </c>
      <c r="C21" s="40" t="s">
        <v>144</v>
      </c>
      <c r="D21" s="51">
        <v>14.73</v>
      </c>
      <c r="E21" s="54">
        <v>1</v>
      </c>
      <c r="F21" s="46"/>
      <c r="G21" s="46"/>
      <c r="H21" s="151"/>
      <c r="I21" s="46"/>
      <c r="J21" s="46"/>
      <c r="K21" s="46"/>
      <c r="L21" s="66" t="s">
        <v>41</v>
      </c>
      <c r="M21" s="71" t="s">
        <v>202</v>
      </c>
      <c r="N21" s="56"/>
      <c r="O21" s="46"/>
      <c r="P21" s="46"/>
      <c r="Q21" s="46"/>
      <c r="R21" s="46"/>
      <c r="S21" s="46"/>
      <c r="T21" s="59" t="s">
        <v>38</v>
      </c>
      <c r="U21" s="29">
        <f>IF(R15=1,Q15,(IF(R16=1,Q16,(IF(R17=1,Q17,(IF(R18=1,Q18,1.16)))))))</f>
        <v>1.1599999999999999</v>
      </c>
      <c r="V21" s="51"/>
    </row>
    <row r="22" spans="1:22" ht="18">
      <c r="A22" s="61" t="s">
        <v>39</v>
      </c>
      <c r="B22" s="54">
        <v>10</v>
      </c>
      <c r="C22" s="40" t="s">
        <v>106</v>
      </c>
      <c r="D22" s="54">
        <v>8.43</v>
      </c>
      <c r="E22" s="54">
        <v>2</v>
      </c>
      <c r="F22" s="46"/>
      <c r="G22" s="46"/>
      <c r="H22" s="151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61" t="s">
        <v>39</v>
      </c>
      <c r="U22" s="29">
        <f>IF(R15=2,Q15,(IF(R16=2,Q16,(IF(R17=2,Q17,(IF(R18=2,Q18,2.16)))))))</f>
        <v>2.16</v>
      </c>
      <c r="V22" s="54"/>
    </row>
    <row r="23" spans="1:22" ht="18">
      <c r="A23" s="65" t="s">
        <v>40</v>
      </c>
      <c r="B23" s="54">
        <v>15</v>
      </c>
      <c r="C23" s="40" t="s">
        <v>206</v>
      </c>
      <c r="D23" s="54">
        <v>6.7</v>
      </c>
      <c r="E23" s="54">
        <v>3</v>
      </c>
      <c r="F23" s="46"/>
      <c r="G23" s="46"/>
      <c r="H23" s="151"/>
      <c r="I23" s="46"/>
      <c r="J23" s="46"/>
      <c r="K23" s="46"/>
      <c r="L23" s="49" t="s">
        <v>58</v>
      </c>
      <c r="M23" s="49"/>
      <c r="N23" s="49">
        <v>14</v>
      </c>
      <c r="O23" s="46"/>
      <c r="P23" s="46"/>
      <c r="Q23" s="46"/>
      <c r="R23" s="46"/>
      <c r="S23" s="46"/>
      <c r="T23" s="65" t="s">
        <v>40</v>
      </c>
      <c r="U23" s="29">
        <f>IF(R27=1,Q27,(IF(R28=1,Q28,(IF(R29=1,Q29,(IF(R30=1,Q30,1.17)))))))</f>
        <v>1.17</v>
      </c>
      <c r="V23" s="54"/>
    </row>
    <row r="24" spans="1:22" ht="18">
      <c r="A24" s="66" t="s">
        <v>41</v>
      </c>
      <c r="B24" s="56">
        <v>22</v>
      </c>
      <c r="C24" s="147">
        <v>22</v>
      </c>
      <c r="D24" s="56"/>
      <c r="E24" s="54"/>
      <c r="F24" s="46"/>
      <c r="G24" s="49" t="s">
        <v>56</v>
      </c>
      <c r="H24" s="72"/>
      <c r="I24" s="49">
        <v>11</v>
      </c>
      <c r="J24" s="49"/>
      <c r="K24" s="46"/>
      <c r="L24" s="59" t="s">
        <v>38</v>
      </c>
      <c r="M24" s="52" t="s">
        <v>144</v>
      </c>
      <c r="N24" s="51"/>
      <c r="O24" s="46"/>
      <c r="P24" s="46"/>
      <c r="Q24" s="46"/>
      <c r="R24" s="46"/>
      <c r="S24" s="46"/>
      <c r="T24" s="66" t="s">
        <v>41</v>
      </c>
      <c r="U24" s="29">
        <f>IF(R27=2,Q27,(IF(R28=2,Q28,(IF(R29=2,Q29,(IF(R30=2,Q30,2.17)))))))</f>
        <v>2.17</v>
      </c>
      <c r="V24" s="56"/>
    </row>
    <row r="25" spans="1:22" ht="18">
      <c r="A25" s="49" t="s">
        <v>59</v>
      </c>
      <c r="B25" s="49"/>
      <c r="C25" s="49"/>
      <c r="D25" s="49">
        <v>5</v>
      </c>
      <c r="E25" s="49"/>
      <c r="F25" s="46"/>
      <c r="G25" s="59" t="s">
        <v>38</v>
      </c>
      <c r="H25" s="152" t="s">
        <v>206</v>
      </c>
      <c r="I25" s="51">
        <v>10.5</v>
      </c>
      <c r="J25" s="54">
        <v>1</v>
      </c>
      <c r="K25" s="46"/>
      <c r="L25" s="61" t="s">
        <v>39</v>
      </c>
      <c r="M25" s="55" t="s">
        <v>105</v>
      </c>
      <c r="N25" s="54"/>
      <c r="O25" s="46"/>
      <c r="P25" s="46"/>
      <c r="Q25" s="46"/>
      <c r="R25" s="46"/>
      <c r="S25" s="46"/>
      <c r="T25" s="46"/>
      <c r="U25" s="46"/>
      <c r="V25" s="46"/>
    </row>
    <row r="26" spans="1:22" ht="18">
      <c r="A26" s="59" t="s">
        <v>38</v>
      </c>
      <c r="B26" s="51">
        <v>5</v>
      </c>
      <c r="C26" s="40" t="s">
        <v>201</v>
      </c>
      <c r="D26" s="51">
        <v>10.17</v>
      </c>
      <c r="E26" s="54">
        <v>1</v>
      </c>
      <c r="F26" s="46"/>
      <c r="G26" s="61" t="s">
        <v>39</v>
      </c>
      <c r="H26" s="153" t="s">
        <v>229</v>
      </c>
      <c r="I26" s="54">
        <v>7.8</v>
      </c>
      <c r="J26" s="54">
        <v>2</v>
      </c>
      <c r="K26" s="46"/>
      <c r="L26" s="65" t="s">
        <v>40</v>
      </c>
      <c r="M26" s="55" t="s">
        <v>128</v>
      </c>
      <c r="N26" s="54"/>
      <c r="O26" s="46"/>
      <c r="P26" s="49" t="s">
        <v>56</v>
      </c>
      <c r="Q26" s="70"/>
      <c r="R26" s="49">
        <v>17</v>
      </c>
      <c r="S26" s="46"/>
      <c r="T26" s="46"/>
      <c r="U26" s="46"/>
      <c r="V26" s="46"/>
    </row>
    <row r="27" spans="1:22" ht="18">
      <c r="A27" s="61" t="s">
        <v>39</v>
      </c>
      <c r="B27" s="54">
        <v>8</v>
      </c>
      <c r="C27" s="40" t="s">
        <v>105</v>
      </c>
      <c r="D27" s="54">
        <v>10</v>
      </c>
      <c r="E27" s="54">
        <v>2</v>
      </c>
      <c r="F27" s="46"/>
      <c r="G27" s="65" t="s">
        <v>40</v>
      </c>
      <c r="H27" s="153" t="s">
        <v>228</v>
      </c>
      <c r="I27" s="54">
        <v>7.77</v>
      </c>
      <c r="J27" s="54">
        <v>3</v>
      </c>
      <c r="K27" s="46"/>
      <c r="L27" s="66" t="s">
        <v>41</v>
      </c>
      <c r="M27" s="57" t="s">
        <v>107</v>
      </c>
      <c r="N27" s="56"/>
      <c r="O27" s="46"/>
      <c r="P27" s="59" t="s">
        <v>38</v>
      </c>
      <c r="Q27" s="29">
        <f>IF(N24=1,M24,(IF(N25=1,M25,(IF(N26=1,M26,(IF(N27=1,M27,1.14)))))))</f>
        <v>1.1399999999999999</v>
      </c>
      <c r="R27" s="51"/>
      <c r="S27" s="46"/>
      <c r="T27" s="46"/>
      <c r="U27" s="46"/>
      <c r="V27" s="46"/>
    </row>
    <row r="28" spans="1:22" ht="18">
      <c r="A28" s="65" t="s">
        <v>40</v>
      </c>
      <c r="B28" s="54">
        <v>17</v>
      </c>
      <c r="C28" s="40" t="s">
        <v>107</v>
      </c>
      <c r="D28" s="54">
        <v>5.9</v>
      </c>
      <c r="E28" s="54">
        <v>3</v>
      </c>
      <c r="F28" s="46"/>
      <c r="G28" s="158" t="s">
        <v>41</v>
      </c>
      <c r="H28" s="54" t="s">
        <v>104</v>
      </c>
      <c r="I28" s="54">
        <v>3.1</v>
      </c>
      <c r="J28" s="54">
        <v>4</v>
      </c>
      <c r="K28" s="46"/>
      <c r="L28" s="46"/>
      <c r="M28" s="46"/>
      <c r="N28" s="46"/>
      <c r="O28" s="46"/>
      <c r="P28" s="61" t="s">
        <v>39</v>
      </c>
      <c r="Q28" s="29">
        <f>IF(N24=2,M24,(IF(N25=2,M25,(IF(N26=2,M26,(IF(N27=2,M27,2.14)))))))</f>
        <v>2.14</v>
      </c>
      <c r="R28" s="54"/>
      <c r="S28" s="46"/>
      <c r="T28" s="46"/>
      <c r="U28" s="46"/>
      <c r="V28" s="46"/>
    </row>
    <row r="29" spans="1:22" ht="18">
      <c r="A29" s="66" t="s">
        <v>41</v>
      </c>
      <c r="B29" s="56">
        <v>20</v>
      </c>
      <c r="C29" s="148"/>
      <c r="D29" s="56"/>
      <c r="E29" s="54"/>
      <c r="F29" s="46"/>
      <c r="G29" s="46"/>
      <c r="H29" s="46"/>
      <c r="I29" s="46"/>
      <c r="J29" s="46"/>
      <c r="K29" s="46"/>
      <c r="L29" s="49" t="s">
        <v>60</v>
      </c>
      <c r="M29" s="70"/>
      <c r="N29" s="49">
        <v>15</v>
      </c>
      <c r="O29" s="46"/>
      <c r="P29" s="65" t="s">
        <v>40</v>
      </c>
      <c r="Q29" s="29">
        <f>IF(N30=1,M30,(IF(N31=1,M31,(IF(N32=1,M32,(IF(N33=1,M33,1.15)))))))</f>
        <v>1.1499999999999999</v>
      </c>
      <c r="R29" s="54"/>
      <c r="S29" s="46"/>
      <c r="T29" s="46"/>
      <c r="U29" s="46"/>
      <c r="V29" s="46"/>
    </row>
    <row r="30" spans="1:22" ht="18">
      <c r="A30" s="49" t="s">
        <v>61</v>
      </c>
      <c r="B30" s="49"/>
      <c r="C30" s="49"/>
      <c r="D30" s="49">
        <v>6</v>
      </c>
      <c r="E30" s="49"/>
      <c r="F30" s="46"/>
      <c r="G30" s="46"/>
      <c r="H30" s="46"/>
      <c r="I30" s="46"/>
      <c r="J30" s="46"/>
      <c r="K30" s="46"/>
      <c r="L30" s="59" t="s">
        <v>38</v>
      </c>
      <c r="M30" s="52" t="s">
        <v>106</v>
      </c>
      <c r="N30" s="51"/>
      <c r="O30" s="46"/>
      <c r="P30" s="66" t="s">
        <v>41</v>
      </c>
      <c r="Q30" s="29">
        <f>IF(N30=2,M30,(IF(N31=2,M31,(IF(N32=2,M32,(IF(N33=2,M33,2.15)))))))</f>
        <v>2.15</v>
      </c>
      <c r="R30" s="56"/>
      <c r="S30" s="46"/>
      <c r="T30" s="46"/>
      <c r="U30" s="46"/>
      <c r="V30" s="46"/>
    </row>
    <row r="31" spans="1:22" ht="18">
      <c r="A31" s="59" t="s">
        <v>38</v>
      </c>
      <c r="B31" s="51">
        <v>2</v>
      </c>
      <c r="C31" s="40" t="s">
        <v>126</v>
      </c>
      <c r="D31" s="51">
        <v>6.67</v>
      </c>
      <c r="E31" s="54">
        <v>2</v>
      </c>
      <c r="F31" s="46"/>
      <c r="G31" s="46"/>
      <c r="H31" s="46"/>
      <c r="I31" s="46"/>
      <c r="J31" s="46"/>
      <c r="K31" s="46"/>
      <c r="L31" s="61" t="s">
        <v>39</v>
      </c>
      <c r="M31" s="55" t="s">
        <v>222</v>
      </c>
      <c r="N31" s="54"/>
      <c r="O31" s="46"/>
      <c r="P31" s="46"/>
      <c r="Q31" s="46"/>
      <c r="R31" s="46"/>
      <c r="S31" s="46"/>
      <c r="T31" s="46"/>
      <c r="U31" s="46"/>
      <c r="V31" s="46"/>
    </row>
    <row r="32" spans="1:22" ht="18">
      <c r="A32" s="61" t="s">
        <v>39</v>
      </c>
      <c r="B32" s="54">
        <v>11</v>
      </c>
      <c r="C32" s="40" t="s">
        <v>128</v>
      </c>
      <c r="D32" s="54">
        <v>8.3000000000000007</v>
      </c>
      <c r="E32" s="54">
        <v>1</v>
      </c>
      <c r="F32" s="46"/>
      <c r="G32" s="46"/>
      <c r="H32" s="46"/>
      <c r="I32" s="46"/>
      <c r="J32" s="46"/>
      <c r="K32" s="46"/>
      <c r="L32" s="65" t="s">
        <v>40</v>
      </c>
      <c r="M32" s="55" t="s">
        <v>126</v>
      </c>
      <c r="N32" s="54"/>
      <c r="O32" s="46"/>
      <c r="P32" s="46"/>
      <c r="Q32" s="46"/>
      <c r="R32" s="46"/>
      <c r="S32" s="46"/>
      <c r="T32" s="46"/>
      <c r="U32" s="46"/>
      <c r="V32" s="46"/>
    </row>
    <row r="33" spans="1:26" ht="18">
      <c r="A33" s="65" t="s">
        <v>40</v>
      </c>
      <c r="B33" s="54">
        <v>14</v>
      </c>
      <c r="C33" s="40" t="s">
        <v>104</v>
      </c>
      <c r="D33" s="54">
        <v>2.1</v>
      </c>
      <c r="E33" s="54">
        <v>4</v>
      </c>
      <c r="F33" s="46"/>
      <c r="G33" s="46"/>
      <c r="H33" s="46"/>
      <c r="I33" s="46"/>
      <c r="J33" s="46"/>
      <c r="K33" s="46"/>
      <c r="L33" s="66" t="s">
        <v>41</v>
      </c>
      <c r="M33" s="57" t="s">
        <v>206</v>
      </c>
      <c r="N33" s="56"/>
      <c r="O33" s="46"/>
      <c r="P33" s="46"/>
      <c r="Q33" s="46"/>
      <c r="R33" s="46"/>
      <c r="S33" s="46"/>
      <c r="T33" s="46"/>
      <c r="U33" s="46"/>
      <c r="V33" s="46"/>
    </row>
    <row r="34" spans="1:26" ht="18">
      <c r="A34" s="66" t="s">
        <v>41</v>
      </c>
      <c r="B34" s="56">
        <v>23</v>
      </c>
      <c r="C34" s="148" t="s">
        <v>219</v>
      </c>
      <c r="D34" s="56">
        <v>6.63</v>
      </c>
      <c r="E34" s="54">
        <v>3</v>
      </c>
      <c r="F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6" spans="1:26" ht="18">
      <c r="C36" s="118"/>
    </row>
  </sheetData>
  <phoneticPr fontId="28" type="noConversion"/>
  <pageMargins left="0.75000000000000011" right="0.75000000000000011" top="1" bottom="1" header="0.5" footer="0.5"/>
  <pageSetup paperSize="9" scale="4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25"/>
  <sheetViews>
    <sheetView workbookViewId="0">
      <selection activeCell="L12" sqref="L12"/>
    </sheetView>
  </sheetViews>
  <sheetFormatPr baseColWidth="10" defaultRowHeight="15" x14ac:dyDescent="0"/>
  <cols>
    <col min="2" max="2" width="21.1640625" customWidth="1"/>
    <col min="3" max="3" width="16.1640625" customWidth="1"/>
    <col min="4" max="4" width="9.1640625" customWidth="1"/>
    <col min="5" max="5" width="5.33203125" customWidth="1"/>
    <col min="8" max="8" width="23" customWidth="1"/>
    <col min="11" max="11" width="7.1640625" customWidth="1"/>
    <col min="13" max="13" width="14.5" customWidth="1"/>
    <col min="14" max="14" width="22" customWidth="1"/>
    <col min="16" max="16" width="8.1640625" customWidth="1"/>
  </cols>
  <sheetData>
    <row r="1" spans="1:17">
      <c r="F1" s="117"/>
      <c r="L1" s="117"/>
    </row>
    <row r="2" spans="1:17" ht="20">
      <c r="A2" s="47" t="s">
        <v>77</v>
      </c>
      <c r="F2" s="117"/>
      <c r="L2" s="117"/>
    </row>
    <row r="3" spans="1:17" ht="19" customHeight="1">
      <c r="F3" s="117"/>
      <c r="L3" s="117"/>
    </row>
    <row r="4" spans="1:17" ht="18">
      <c r="A4" s="133" t="s">
        <v>85</v>
      </c>
      <c r="B4" s="134"/>
      <c r="C4" s="134"/>
      <c r="D4" s="133"/>
      <c r="E4" s="133"/>
      <c r="F4" s="135"/>
      <c r="G4" s="133" t="s">
        <v>101</v>
      </c>
      <c r="H4" s="134"/>
      <c r="I4" s="134"/>
      <c r="J4" s="133"/>
      <c r="K4" s="133"/>
      <c r="L4" s="135"/>
      <c r="M4" s="133" t="s">
        <v>100</v>
      </c>
      <c r="N4" s="134"/>
      <c r="O4" s="133"/>
      <c r="P4" s="133"/>
    </row>
    <row r="5" spans="1:17" ht="18">
      <c r="A5" s="130"/>
      <c r="B5" s="129"/>
      <c r="C5" s="86" t="s">
        <v>75</v>
      </c>
      <c r="D5" s="86" t="s">
        <v>74</v>
      </c>
      <c r="E5" s="131" t="s">
        <v>99</v>
      </c>
      <c r="F5" s="132"/>
      <c r="G5" s="130"/>
      <c r="H5" s="129"/>
      <c r="I5" s="162" t="s">
        <v>75</v>
      </c>
      <c r="J5" s="162" t="s">
        <v>74</v>
      </c>
      <c r="K5" s="163" t="s">
        <v>99</v>
      </c>
      <c r="L5" s="117"/>
      <c r="M5" s="130"/>
      <c r="N5" s="129"/>
      <c r="O5" s="128" t="s">
        <v>74</v>
      </c>
      <c r="P5" t="s">
        <v>98</v>
      </c>
    </row>
    <row r="6" spans="1:17" ht="18">
      <c r="A6" s="39" t="s">
        <v>38</v>
      </c>
      <c r="B6" s="42" t="s">
        <v>111</v>
      </c>
      <c r="C6" s="148">
        <v>14.5</v>
      </c>
      <c r="D6" s="170">
        <v>1</v>
      </c>
      <c r="E6" s="170">
        <v>12</v>
      </c>
      <c r="F6" s="122"/>
      <c r="G6" s="127" t="s">
        <v>38</v>
      </c>
      <c r="H6" s="160" t="s">
        <v>111</v>
      </c>
      <c r="I6" s="164"/>
      <c r="J6" s="165"/>
      <c r="K6" s="165"/>
      <c r="L6" s="122"/>
      <c r="M6" s="39" t="s">
        <v>38</v>
      </c>
      <c r="N6" s="160" t="s">
        <v>111</v>
      </c>
      <c r="O6" s="126"/>
      <c r="P6" s="119"/>
    </row>
    <row r="7" spans="1:17" ht="18">
      <c r="A7" s="41" t="s">
        <v>39</v>
      </c>
      <c r="B7" s="42" t="s">
        <v>112</v>
      </c>
      <c r="C7" s="121">
        <v>7.07</v>
      </c>
      <c r="D7" s="170">
        <v>4</v>
      </c>
      <c r="E7" s="170">
        <v>6</v>
      </c>
      <c r="F7" s="122"/>
      <c r="G7" s="41" t="s">
        <v>39</v>
      </c>
      <c r="H7" s="160" t="s">
        <v>112</v>
      </c>
      <c r="I7" s="163"/>
      <c r="J7" s="165"/>
      <c r="K7" s="165"/>
      <c r="L7" s="122"/>
      <c r="M7" s="41" t="s">
        <v>39</v>
      </c>
      <c r="N7" s="160" t="s">
        <v>112</v>
      </c>
      <c r="O7" s="124"/>
      <c r="P7" s="119"/>
    </row>
    <row r="8" spans="1:17" ht="18">
      <c r="A8" s="43" t="s">
        <v>40</v>
      </c>
      <c r="B8" s="42" t="s">
        <v>113</v>
      </c>
      <c r="C8" s="121">
        <v>4.2699999999999996</v>
      </c>
      <c r="D8" s="170">
        <v>5</v>
      </c>
      <c r="E8" s="170">
        <v>4</v>
      </c>
      <c r="F8" s="122"/>
      <c r="G8" s="125" t="s">
        <v>40</v>
      </c>
      <c r="H8" s="160" t="s">
        <v>113</v>
      </c>
      <c r="I8" s="163"/>
      <c r="J8" s="165"/>
      <c r="K8" s="165"/>
      <c r="L8" s="122"/>
      <c r="M8" s="43" t="s">
        <v>40</v>
      </c>
      <c r="N8" s="160" t="s">
        <v>113</v>
      </c>
      <c r="O8" s="124"/>
      <c r="P8" s="119"/>
    </row>
    <row r="9" spans="1:17" ht="18">
      <c r="A9" s="44" t="s">
        <v>41</v>
      </c>
      <c r="B9" s="171" t="s">
        <v>185</v>
      </c>
      <c r="C9" s="172">
        <v>12.34</v>
      </c>
      <c r="D9" s="170">
        <v>2</v>
      </c>
      <c r="E9" s="170">
        <v>10</v>
      </c>
      <c r="F9" s="122"/>
      <c r="G9" s="123" t="s">
        <v>41</v>
      </c>
      <c r="H9" s="160" t="s">
        <v>185</v>
      </c>
      <c r="I9" s="166"/>
      <c r="J9" s="165"/>
      <c r="K9" s="165"/>
      <c r="L9" s="122"/>
      <c r="M9" s="44" t="s">
        <v>41</v>
      </c>
      <c r="N9" s="160" t="s">
        <v>185</v>
      </c>
      <c r="O9" s="120"/>
      <c r="P9" s="119"/>
    </row>
    <row r="10" spans="1:17" ht="18">
      <c r="A10" s="159" t="s">
        <v>231</v>
      </c>
      <c r="B10" s="173" t="s">
        <v>232</v>
      </c>
      <c r="C10" s="172">
        <v>7.17</v>
      </c>
      <c r="D10" s="172">
        <v>3</v>
      </c>
      <c r="E10" s="172">
        <v>8</v>
      </c>
      <c r="F10" s="117"/>
      <c r="G10" s="159" t="s">
        <v>231</v>
      </c>
      <c r="H10" s="161" t="s">
        <v>232</v>
      </c>
      <c r="I10" s="163"/>
      <c r="J10" s="163"/>
      <c r="K10" s="163"/>
      <c r="L10" s="117"/>
      <c r="M10" s="167" t="s">
        <v>231</v>
      </c>
      <c r="N10" s="161" t="s">
        <v>232</v>
      </c>
      <c r="O10" s="168"/>
      <c r="P10" s="169"/>
      <c r="Q10" s="143"/>
    </row>
    <row r="11" spans="1:17">
      <c r="F11" s="117"/>
      <c r="L11" s="117"/>
    </row>
    <row r="12" spans="1:17" ht="18">
      <c r="B12" s="118" t="s">
        <v>97</v>
      </c>
      <c r="F12" s="117"/>
      <c r="L12" s="117"/>
    </row>
    <row r="13" spans="1:17" ht="18">
      <c r="B13" s="42" t="s">
        <v>96</v>
      </c>
      <c r="C13" s="33" t="s">
        <v>95</v>
      </c>
      <c r="F13" s="117"/>
      <c r="L13" s="117"/>
    </row>
    <row r="14" spans="1:17" ht="18">
      <c r="B14" s="42" t="s">
        <v>94</v>
      </c>
      <c r="C14" s="33">
        <v>12</v>
      </c>
      <c r="F14" s="117"/>
      <c r="L14" s="117"/>
    </row>
    <row r="15" spans="1:17" ht="18">
      <c r="B15" s="42" t="s">
        <v>93</v>
      </c>
      <c r="C15" s="33">
        <v>10</v>
      </c>
      <c r="F15" s="117"/>
      <c r="L15" s="117"/>
    </row>
    <row r="16" spans="1:17" ht="18">
      <c r="B16" s="42" t="s">
        <v>92</v>
      </c>
      <c r="C16" s="33">
        <v>8</v>
      </c>
      <c r="F16" s="117"/>
      <c r="L16" s="117"/>
    </row>
    <row r="17" spans="2:12" ht="18">
      <c r="B17" s="42" t="s">
        <v>91</v>
      </c>
      <c r="C17" s="33">
        <v>6</v>
      </c>
      <c r="F17" s="117"/>
      <c r="L17" s="117"/>
    </row>
    <row r="18" spans="2:12" ht="18">
      <c r="B18" s="42" t="s">
        <v>90</v>
      </c>
      <c r="C18" s="33">
        <v>4</v>
      </c>
      <c r="F18" s="117"/>
      <c r="L18" s="117"/>
    </row>
    <row r="19" spans="2:12" ht="18">
      <c r="B19" s="42" t="s">
        <v>89</v>
      </c>
      <c r="C19" s="33">
        <v>2</v>
      </c>
      <c r="D19" s="45"/>
      <c r="F19" s="117"/>
      <c r="L19" s="117"/>
    </row>
    <row r="23" spans="2:12" ht="18">
      <c r="B23" s="45" t="s">
        <v>88</v>
      </c>
      <c r="C23" s="45"/>
      <c r="D23" s="45"/>
      <c r="F23" s="117"/>
      <c r="L23" s="117"/>
    </row>
    <row r="24" spans="2:12" ht="18">
      <c r="B24" s="45" t="s">
        <v>87</v>
      </c>
      <c r="C24" s="45"/>
      <c r="D24" s="45"/>
      <c r="F24" s="117"/>
      <c r="L24" s="117"/>
    </row>
    <row r="25" spans="2:12" ht="18">
      <c r="B25" s="45" t="s">
        <v>86</v>
      </c>
      <c r="C25" s="45"/>
      <c r="D25" s="45"/>
      <c r="F25" s="117"/>
      <c r="L25" s="117"/>
    </row>
  </sheetData>
  <phoneticPr fontId="28" type="noConversion"/>
  <pageMargins left="0.75000000000000011" right="0.75000000000000011" top="1" bottom="1" header="0.5" footer="0.5"/>
  <pageSetup paperSize="9" scale="5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6"/>
  <sheetViews>
    <sheetView workbookViewId="0">
      <selection activeCell="O26" sqref="O26"/>
    </sheetView>
  </sheetViews>
  <sheetFormatPr baseColWidth="10" defaultRowHeight="15" x14ac:dyDescent="0"/>
  <cols>
    <col min="2" max="2" width="2.5" hidden="1" customWidth="1"/>
    <col min="3" max="3" width="21" customWidth="1"/>
    <col min="4" max="4" width="9.1640625" customWidth="1"/>
    <col min="8" max="8" width="25.5" customWidth="1"/>
    <col min="13" max="13" width="23.83203125" customWidth="1"/>
  </cols>
  <sheetData>
    <row r="1" spans="1:20" ht="18">
      <c r="A1" s="45"/>
      <c r="B1" s="45"/>
      <c r="C1" s="45"/>
      <c r="D1" s="45"/>
      <c r="E1" s="45"/>
      <c r="F1" s="45"/>
      <c r="K1" s="89"/>
      <c r="P1" s="89"/>
      <c r="Q1" s="89"/>
      <c r="R1" s="89"/>
      <c r="S1" s="89"/>
      <c r="T1" s="89"/>
    </row>
    <row r="2" spans="1:20" ht="20">
      <c r="A2" s="87" t="s">
        <v>66</v>
      </c>
      <c r="B2" s="45"/>
      <c r="C2" s="45"/>
      <c r="D2" s="45"/>
      <c r="E2" s="45"/>
      <c r="F2" s="45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8">
      <c r="A3" s="45"/>
      <c r="B3" s="45"/>
      <c r="C3" s="45"/>
      <c r="D3" s="45"/>
      <c r="E3" s="45"/>
      <c r="F3" s="45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9">
      <c r="A4" s="88" t="s">
        <v>47</v>
      </c>
      <c r="B4" s="89"/>
      <c r="C4" s="89"/>
      <c r="D4" s="32" t="s">
        <v>75</v>
      </c>
      <c r="E4" s="32" t="s">
        <v>74</v>
      </c>
      <c r="F4" s="89"/>
      <c r="G4" s="88" t="s">
        <v>53</v>
      </c>
      <c r="H4" s="88"/>
      <c r="I4" s="89"/>
      <c r="J4" s="89"/>
      <c r="K4" s="89"/>
      <c r="L4" s="88" t="s">
        <v>76</v>
      </c>
      <c r="M4" s="88"/>
      <c r="N4" s="32" t="s">
        <v>75</v>
      </c>
      <c r="O4" s="32" t="s">
        <v>74</v>
      </c>
      <c r="P4" s="89"/>
      <c r="Q4" s="89"/>
      <c r="R4" s="89"/>
      <c r="S4" s="89"/>
      <c r="T4" s="89"/>
    </row>
    <row r="5" spans="1:20" ht="17">
      <c r="A5" s="90" t="s">
        <v>48</v>
      </c>
      <c r="B5" s="90"/>
      <c r="C5" s="90"/>
      <c r="D5" s="90"/>
      <c r="E5" s="90">
        <v>1</v>
      </c>
      <c r="F5" s="90"/>
      <c r="G5" s="90"/>
      <c r="H5" s="90"/>
      <c r="I5" s="90"/>
      <c r="J5" s="90"/>
      <c r="K5" s="90"/>
      <c r="L5" s="90" t="s">
        <v>49</v>
      </c>
      <c r="M5" s="90" t="s">
        <v>43</v>
      </c>
      <c r="N5" s="90"/>
      <c r="O5" s="90">
        <v>4</v>
      </c>
      <c r="P5" s="90"/>
      <c r="Q5" s="89"/>
      <c r="R5" s="89"/>
      <c r="S5" s="89"/>
      <c r="T5" s="89"/>
    </row>
    <row r="6" spans="1:20" ht="18">
      <c r="A6" s="39" t="s">
        <v>38</v>
      </c>
      <c r="B6" s="91">
        <v>1</v>
      </c>
      <c r="C6" s="42" t="s">
        <v>114</v>
      </c>
      <c r="D6" s="92">
        <v>5.16</v>
      </c>
      <c r="E6" s="91">
        <v>3</v>
      </c>
      <c r="F6" s="89"/>
      <c r="G6" s="89"/>
      <c r="H6" s="89"/>
      <c r="I6" s="89"/>
      <c r="J6" s="89"/>
      <c r="K6" s="89"/>
      <c r="L6" s="39" t="s">
        <v>38</v>
      </c>
      <c r="M6" s="178" t="s">
        <v>232</v>
      </c>
      <c r="N6" s="179"/>
      <c r="O6" s="94"/>
      <c r="P6" s="89"/>
      <c r="Q6" s="89"/>
      <c r="R6" s="89"/>
      <c r="S6" s="89"/>
      <c r="T6" s="89"/>
    </row>
    <row r="7" spans="1:20" ht="18">
      <c r="A7" s="41" t="s">
        <v>39</v>
      </c>
      <c r="B7" s="94">
        <v>3</v>
      </c>
      <c r="C7" s="42" t="s">
        <v>115</v>
      </c>
      <c r="D7" s="95">
        <v>5.2</v>
      </c>
      <c r="E7" s="94">
        <v>2</v>
      </c>
      <c r="F7" s="89"/>
      <c r="G7" s="136"/>
      <c r="H7" s="89"/>
      <c r="I7" s="32" t="s">
        <v>75</v>
      </c>
      <c r="J7" s="32" t="s">
        <v>74</v>
      </c>
      <c r="K7" s="89"/>
      <c r="L7" s="41" t="s">
        <v>39</v>
      </c>
      <c r="M7" s="178" t="s">
        <v>115</v>
      </c>
      <c r="N7" s="179"/>
      <c r="O7" s="94"/>
      <c r="P7" s="89"/>
      <c r="Q7" s="89"/>
      <c r="R7" s="89"/>
      <c r="S7" s="32" t="s">
        <v>75</v>
      </c>
      <c r="T7" s="32" t="s">
        <v>74</v>
      </c>
    </row>
    <row r="8" spans="1:20" ht="19">
      <c r="A8" s="43" t="s">
        <v>40</v>
      </c>
      <c r="B8" s="94">
        <v>6</v>
      </c>
      <c r="C8" s="42" t="s">
        <v>116</v>
      </c>
      <c r="D8" s="95">
        <v>4.13</v>
      </c>
      <c r="E8" s="94">
        <v>4</v>
      </c>
      <c r="F8" s="89"/>
      <c r="G8" s="90" t="s">
        <v>50</v>
      </c>
      <c r="H8" s="88" t="s">
        <v>237</v>
      </c>
      <c r="I8" s="88"/>
      <c r="J8" s="90">
        <v>3</v>
      </c>
      <c r="K8" s="89"/>
      <c r="L8" s="43" t="s">
        <v>40</v>
      </c>
      <c r="M8" s="178" t="s">
        <v>233</v>
      </c>
      <c r="N8" s="179"/>
      <c r="O8" s="94"/>
      <c r="P8" s="89"/>
      <c r="Q8" s="88" t="s">
        <v>7</v>
      </c>
      <c r="R8" s="90"/>
      <c r="S8" s="90"/>
      <c r="T8" s="90">
        <v>6</v>
      </c>
    </row>
    <row r="9" spans="1:20" ht="18">
      <c r="A9" s="44" t="s">
        <v>41</v>
      </c>
      <c r="B9" s="97"/>
      <c r="C9" s="40" t="s">
        <v>232</v>
      </c>
      <c r="D9" s="98">
        <v>7.84</v>
      </c>
      <c r="E9" s="97">
        <v>1</v>
      </c>
      <c r="F9" s="89"/>
      <c r="G9" s="39" t="s">
        <v>38</v>
      </c>
      <c r="H9" s="93" t="s">
        <v>114</v>
      </c>
      <c r="I9" s="93"/>
      <c r="J9" s="94"/>
      <c r="K9" s="89"/>
      <c r="L9" s="89"/>
      <c r="M9" s="7"/>
      <c r="N9" s="89"/>
      <c r="O9" s="89"/>
      <c r="P9" s="89"/>
      <c r="Q9" s="39" t="s">
        <v>38</v>
      </c>
      <c r="R9" s="93">
        <v>1.4</v>
      </c>
      <c r="S9" s="93"/>
      <c r="T9" s="94"/>
    </row>
    <row r="10" spans="1:20" ht="18">
      <c r="A10" s="89"/>
      <c r="B10" s="89"/>
      <c r="C10" s="89"/>
      <c r="D10" s="89"/>
      <c r="E10" s="89"/>
      <c r="F10" s="89"/>
      <c r="G10" s="41" t="s">
        <v>39</v>
      </c>
      <c r="H10" s="96" t="s">
        <v>116</v>
      </c>
      <c r="I10" s="96" t="s">
        <v>234</v>
      </c>
      <c r="J10" s="97" t="s">
        <v>234</v>
      </c>
      <c r="K10" s="89"/>
      <c r="L10" s="89"/>
      <c r="M10" s="7"/>
      <c r="N10" s="89"/>
      <c r="O10" s="89"/>
      <c r="P10" s="89"/>
      <c r="Q10" s="41" t="s">
        <v>39</v>
      </c>
      <c r="R10" s="96">
        <v>2.4</v>
      </c>
      <c r="S10" s="96"/>
      <c r="T10" s="97"/>
    </row>
    <row r="11" spans="1:20" ht="18">
      <c r="A11" s="89"/>
      <c r="B11" s="89"/>
      <c r="C11" s="89"/>
      <c r="D11" s="89"/>
      <c r="E11" s="89"/>
      <c r="F11" s="89"/>
      <c r="G11" s="43" t="s">
        <v>40</v>
      </c>
      <c r="H11" s="99" t="s">
        <v>233</v>
      </c>
      <c r="I11" s="99"/>
      <c r="J11" s="97"/>
      <c r="K11" s="89"/>
      <c r="L11" s="89"/>
      <c r="M11" s="7"/>
      <c r="N11" s="89"/>
      <c r="O11" s="89"/>
      <c r="P11" s="89"/>
      <c r="Q11" s="43" t="s">
        <v>40</v>
      </c>
      <c r="R11" s="99">
        <v>1.5</v>
      </c>
      <c r="S11" s="99"/>
      <c r="T11" s="97"/>
    </row>
    <row r="12" spans="1:20" ht="18">
      <c r="A12" s="90" t="s">
        <v>51</v>
      </c>
      <c r="B12" s="90"/>
      <c r="C12" s="90"/>
      <c r="D12" s="90"/>
      <c r="E12" s="90">
        <v>2</v>
      </c>
      <c r="F12" s="89"/>
      <c r="G12" s="89"/>
      <c r="H12" s="89"/>
      <c r="I12" s="89"/>
      <c r="J12" s="89"/>
      <c r="K12" s="89"/>
      <c r="L12" s="90" t="s">
        <v>52</v>
      </c>
      <c r="M12" s="174" t="s">
        <v>43</v>
      </c>
      <c r="N12" s="90"/>
      <c r="O12" s="90">
        <v>5</v>
      </c>
      <c r="P12" s="89"/>
      <c r="Q12" s="44" t="s">
        <v>41</v>
      </c>
      <c r="R12" s="99">
        <v>2.5</v>
      </c>
      <c r="S12" s="99"/>
      <c r="T12" s="97"/>
    </row>
    <row r="13" spans="1:20" ht="18">
      <c r="A13" s="39" t="s">
        <v>38</v>
      </c>
      <c r="B13" s="91">
        <v>2</v>
      </c>
      <c r="C13" s="42" t="s">
        <v>117</v>
      </c>
      <c r="D13" s="92">
        <v>4.17</v>
      </c>
      <c r="E13" s="91">
        <v>2</v>
      </c>
      <c r="F13" s="89"/>
      <c r="G13" s="89"/>
      <c r="H13" s="89"/>
      <c r="I13" s="89"/>
      <c r="J13" s="89"/>
      <c r="K13" s="89"/>
      <c r="L13" s="39" t="s">
        <v>38</v>
      </c>
      <c r="M13" s="178" t="s">
        <v>118</v>
      </c>
      <c r="N13" s="179"/>
      <c r="O13" s="94"/>
      <c r="P13" s="89"/>
      <c r="Q13" s="89"/>
      <c r="R13" s="89"/>
      <c r="S13" s="89"/>
      <c r="T13" s="89"/>
    </row>
    <row r="14" spans="1:20" ht="18">
      <c r="A14" s="41" t="s">
        <v>39</v>
      </c>
      <c r="B14" s="94">
        <v>4</v>
      </c>
      <c r="C14" s="42" t="s">
        <v>118</v>
      </c>
      <c r="D14" s="95">
        <v>6.67</v>
      </c>
      <c r="E14" s="94">
        <v>1</v>
      </c>
      <c r="F14" s="89"/>
      <c r="G14" s="89"/>
      <c r="H14" s="89"/>
      <c r="I14" s="89"/>
      <c r="J14" s="89"/>
      <c r="K14" s="89"/>
      <c r="L14" s="41" t="s">
        <v>39</v>
      </c>
      <c r="M14" s="178" t="s">
        <v>117</v>
      </c>
      <c r="N14" s="179"/>
      <c r="O14" s="94"/>
      <c r="P14" s="89"/>
      <c r="Q14" s="89"/>
      <c r="R14" s="89"/>
      <c r="S14" s="89"/>
      <c r="T14" s="89"/>
    </row>
    <row r="15" spans="1:20" ht="18">
      <c r="A15" s="43" t="s">
        <v>40</v>
      </c>
      <c r="B15" s="94">
        <v>5</v>
      </c>
      <c r="C15" s="42" t="s">
        <v>119</v>
      </c>
      <c r="D15" s="95">
        <v>3.43</v>
      </c>
      <c r="E15" s="94">
        <v>3</v>
      </c>
      <c r="F15" s="89"/>
      <c r="G15" s="89"/>
      <c r="H15" s="89"/>
      <c r="I15" s="89"/>
      <c r="J15" s="89"/>
      <c r="K15" s="89"/>
      <c r="L15" s="43" t="s">
        <v>40</v>
      </c>
      <c r="M15" s="178" t="s">
        <v>114</v>
      </c>
      <c r="N15" s="179"/>
      <c r="O15" s="94"/>
      <c r="P15" s="89"/>
      <c r="Q15" s="89"/>
      <c r="R15" s="89"/>
      <c r="S15" s="89"/>
      <c r="T15" s="89"/>
    </row>
    <row r="16" spans="1:20" ht="18">
      <c r="A16" s="44" t="s">
        <v>41</v>
      </c>
      <c r="B16" s="97"/>
      <c r="C16" s="40"/>
      <c r="D16" s="98"/>
      <c r="E16" s="97"/>
      <c r="F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</sheetData>
  <phoneticPr fontId="28" type="noConversion"/>
  <pageMargins left="0.75000000000000011" right="0.75000000000000011" top="1" bottom="1" header="0.5" footer="0.5"/>
  <pageSetup paperSize="9" scale="5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B41"/>
  <sheetViews>
    <sheetView workbookViewId="0">
      <selection activeCell="K2" sqref="K2"/>
    </sheetView>
  </sheetViews>
  <sheetFormatPr baseColWidth="10" defaultRowHeight="15" x14ac:dyDescent="0"/>
  <cols>
    <col min="1" max="1" width="13.33203125" customWidth="1"/>
    <col min="2" max="2" width="3.5" hidden="1" customWidth="1"/>
    <col min="3" max="3" width="20.83203125" bestFit="1" customWidth="1"/>
    <col min="5" max="5" width="4.33203125" customWidth="1"/>
    <col min="8" max="8" width="19.5" customWidth="1"/>
    <col min="10" max="10" width="5.6640625" customWidth="1"/>
    <col min="13" max="13" width="17.1640625" customWidth="1"/>
  </cols>
  <sheetData>
    <row r="2" spans="1:28" ht="20">
      <c r="A2" s="47" t="s">
        <v>33</v>
      </c>
    </row>
    <row r="4" spans="1:28" ht="18">
      <c r="A4" s="49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64" t="s">
        <v>11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AB4" s="48"/>
    </row>
    <row r="5" spans="1:28" ht="18">
      <c r="A5" s="49" t="s">
        <v>42</v>
      </c>
      <c r="B5" s="49"/>
      <c r="C5" s="49"/>
      <c r="D5" s="49">
        <v>1</v>
      </c>
      <c r="E5" s="49"/>
      <c r="F5" s="49"/>
      <c r="G5" s="46"/>
      <c r="H5" s="46"/>
      <c r="I5" s="46"/>
      <c r="J5" s="46"/>
      <c r="K5" s="46"/>
      <c r="L5" s="49" t="s">
        <v>50</v>
      </c>
      <c r="M5" s="49"/>
      <c r="N5" s="49">
        <v>9</v>
      </c>
      <c r="O5" s="49"/>
      <c r="P5" s="46"/>
      <c r="Q5" s="46"/>
      <c r="R5" s="46"/>
      <c r="S5" s="46"/>
      <c r="T5" s="46"/>
      <c r="U5" s="46"/>
      <c r="V5" s="46"/>
      <c r="W5" s="46"/>
      <c r="AB5" s="48"/>
    </row>
    <row r="6" spans="1:28" ht="18">
      <c r="A6" s="59" t="s">
        <v>38</v>
      </c>
      <c r="B6" s="54">
        <v>1</v>
      </c>
      <c r="C6" s="40" t="s">
        <v>102</v>
      </c>
      <c r="D6" s="60">
        <v>11.33</v>
      </c>
      <c r="E6" s="54">
        <v>1</v>
      </c>
      <c r="F6" s="46"/>
      <c r="G6" s="46"/>
      <c r="H6" s="46"/>
      <c r="I6" s="46"/>
      <c r="J6" s="46"/>
      <c r="K6" s="46"/>
      <c r="L6" s="59" t="s">
        <v>38</v>
      </c>
      <c r="M6" s="149" t="s">
        <v>102</v>
      </c>
      <c r="N6" s="60"/>
      <c r="O6" s="54"/>
      <c r="P6" s="46"/>
      <c r="Q6" s="46"/>
      <c r="R6" s="46"/>
      <c r="S6" s="46"/>
      <c r="T6" s="46"/>
      <c r="U6" s="46"/>
      <c r="V6" s="46"/>
      <c r="W6" s="46"/>
      <c r="AB6" s="48"/>
    </row>
    <row r="7" spans="1:28" ht="18">
      <c r="A7" s="61" t="s">
        <v>39</v>
      </c>
      <c r="B7" s="62">
        <v>6</v>
      </c>
      <c r="C7" s="40" t="s">
        <v>110</v>
      </c>
      <c r="D7" s="63">
        <v>8.34</v>
      </c>
      <c r="E7" s="54">
        <v>2</v>
      </c>
      <c r="F7" s="46"/>
      <c r="G7" s="49" t="s">
        <v>53</v>
      </c>
      <c r="H7" s="46"/>
      <c r="I7" s="46"/>
      <c r="J7" s="46"/>
      <c r="K7" s="46"/>
      <c r="L7" s="61" t="s">
        <v>39</v>
      </c>
      <c r="M7" s="150" t="s">
        <v>121</v>
      </c>
      <c r="N7" s="63"/>
      <c r="O7" s="54"/>
      <c r="P7" s="46"/>
      <c r="Q7" s="49" t="s">
        <v>55</v>
      </c>
      <c r="R7" s="46"/>
      <c r="S7" s="46"/>
      <c r="T7" s="46"/>
      <c r="U7" s="46"/>
      <c r="V7" s="46"/>
      <c r="W7" s="46"/>
      <c r="AB7" s="48"/>
    </row>
    <row r="8" spans="1:28" ht="18">
      <c r="A8" s="65" t="s">
        <v>40</v>
      </c>
      <c r="B8" s="54">
        <v>15</v>
      </c>
      <c r="C8" s="40" t="s">
        <v>123</v>
      </c>
      <c r="D8" s="60">
        <v>7.14</v>
      </c>
      <c r="E8" s="54">
        <v>3</v>
      </c>
      <c r="F8" s="46"/>
      <c r="G8" s="49" t="s">
        <v>50</v>
      </c>
      <c r="H8" s="49"/>
      <c r="I8" s="49">
        <v>6</v>
      </c>
      <c r="J8" s="49"/>
      <c r="K8" s="46"/>
      <c r="L8" s="65" t="s">
        <v>40</v>
      </c>
      <c r="M8" s="149" t="s">
        <v>126</v>
      </c>
      <c r="N8" s="60"/>
      <c r="O8" s="54"/>
      <c r="P8" s="46"/>
      <c r="Q8" s="49" t="s">
        <v>50</v>
      </c>
      <c r="R8" s="49"/>
      <c r="S8" s="49">
        <v>13</v>
      </c>
      <c r="T8" s="46"/>
      <c r="U8" s="46"/>
      <c r="V8" s="46"/>
      <c r="W8" s="46"/>
      <c r="AB8" s="48"/>
    </row>
    <row r="9" spans="1:28" ht="18">
      <c r="A9" s="66" t="s">
        <v>41</v>
      </c>
      <c r="B9" s="56">
        <v>20</v>
      </c>
      <c r="C9" s="148" t="s">
        <v>212</v>
      </c>
      <c r="D9" s="67">
        <v>5.44</v>
      </c>
      <c r="E9" s="54">
        <v>4</v>
      </c>
      <c r="F9" s="46"/>
      <c r="G9" s="59" t="s">
        <v>38</v>
      </c>
      <c r="H9" s="149" t="s">
        <v>123</v>
      </c>
      <c r="I9" s="60">
        <v>5.6</v>
      </c>
      <c r="J9" s="54">
        <v>3</v>
      </c>
      <c r="K9" s="46"/>
      <c r="L9" s="66" t="s">
        <v>41</v>
      </c>
      <c r="M9" s="156" t="s">
        <v>239</v>
      </c>
      <c r="N9" s="67"/>
      <c r="O9" s="54"/>
      <c r="P9" s="46"/>
      <c r="Q9" s="59" t="s">
        <v>38</v>
      </c>
      <c r="R9" s="29">
        <v>1.9</v>
      </c>
      <c r="S9" s="51"/>
      <c r="T9" s="46"/>
      <c r="U9" s="46"/>
      <c r="V9" s="46"/>
      <c r="W9" s="46"/>
      <c r="AB9" s="48"/>
    </row>
    <row r="10" spans="1:28" ht="18">
      <c r="A10" s="49" t="s">
        <v>44</v>
      </c>
      <c r="B10" s="49"/>
      <c r="C10" s="49"/>
      <c r="D10" s="49">
        <v>2</v>
      </c>
      <c r="E10" s="49"/>
      <c r="F10" s="46"/>
      <c r="G10" s="61" t="s">
        <v>39</v>
      </c>
      <c r="H10" s="150" t="s">
        <v>124</v>
      </c>
      <c r="I10" s="63">
        <v>5.73</v>
      </c>
      <c r="J10" s="54">
        <v>2</v>
      </c>
      <c r="K10" s="46"/>
      <c r="L10" s="46"/>
      <c r="M10" s="151"/>
      <c r="N10" s="46"/>
      <c r="O10" s="46"/>
      <c r="P10" s="46"/>
      <c r="Q10" s="61" t="s">
        <v>39</v>
      </c>
      <c r="R10" s="29">
        <v>2.9</v>
      </c>
      <c r="S10" s="54"/>
      <c r="T10" s="46"/>
      <c r="U10" s="46"/>
      <c r="V10" s="46"/>
      <c r="W10" s="46"/>
      <c r="AB10" s="48"/>
    </row>
    <row r="11" spans="1:28" ht="18">
      <c r="A11" s="59" t="s">
        <v>38</v>
      </c>
      <c r="B11" s="51">
        <v>3</v>
      </c>
      <c r="C11" s="40" t="s">
        <v>103</v>
      </c>
      <c r="D11" s="51">
        <v>9.9</v>
      </c>
      <c r="E11" s="54">
        <v>1</v>
      </c>
      <c r="F11" s="46"/>
      <c r="G11" s="65" t="s">
        <v>40</v>
      </c>
      <c r="H11" s="149" t="s">
        <v>126</v>
      </c>
      <c r="I11" s="60">
        <v>6.73</v>
      </c>
      <c r="J11" s="54">
        <v>1</v>
      </c>
      <c r="K11" s="46"/>
      <c r="L11" s="49" t="s">
        <v>56</v>
      </c>
      <c r="M11" s="72"/>
      <c r="N11" s="49">
        <v>10</v>
      </c>
      <c r="O11" s="49"/>
      <c r="P11" s="46"/>
      <c r="Q11" s="65" t="s">
        <v>40</v>
      </c>
      <c r="R11" s="137">
        <v>1.1000000000000001</v>
      </c>
      <c r="S11" s="54"/>
      <c r="T11" s="46"/>
      <c r="U11" s="46"/>
      <c r="V11" s="46"/>
      <c r="W11" s="46"/>
      <c r="AB11" s="48"/>
    </row>
    <row r="12" spans="1:28" ht="18">
      <c r="A12" s="61" t="s">
        <v>39</v>
      </c>
      <c r="B12" s="54">
        <v>8</v>
      </c>
      <c r="C12" s="40" t="s">
        <v>124</v>
      </c>
      <c r="D12" s="54">
        <v>5.2</v>
      </c>
      <c r="E12" s="54">
        <v>3</v>
      </c>
      <c r="F12" s="46"/>
      <c r="G12" s="46"/>
      <c r="H12" s="151"/>
      <c r="I12" s="46"/>
      <c r="J12" s="46"/>
      <c r="K12" s="46"/>
      <c r="L12" s="59" t="s">
        <v>38</v>
      </c>
      <c r="M12" s="152" t="s">
        <v>110</v>
      </c>
      <c r="N12" s="51"/>
      <c r="O12" s="54"/>
      <c r="P12" s="46"/>
      <c r="Q12" s="66" t="s">
        <v>41</v>
      </c>
      <c r="R12" s="137">
        <v>2.1</v>
      </c>
      <c r="S12" s="56"/>
      <c r="T12" s="46"/>
      <c r="U12" s="46"/>
      <c r="V12" s="46"/>
      <c r="W12" s="46"/>
      <c r="AB12" s="48"/>
    </row>
    <row r="13" spans="1:28" ht="18">
      <c r="A13" s="65" t="s">
        <v>40</v>
      </c>
      <c r="B13" s="54">
        <v>13</v>
      </c>
      <c r="C13" s="40" t="s">
        <v>121</v>
      </c>
      <c r="D13" s="54">
        <v>6.2</v>
      </c>
      <c r="E13" s="54">
        <v>2</v>
      </c>
      <c r="F13" s="46"/>
      <c r="G13" s="46"/>
      <c r="H13" s="151"/>
      <c r="I13" s="46"/>
      <c r="J13" s="46"/>
      <c r="K13" s="46"/>
      <c r="L13" s="61" t="s">
        <v>39</v>
      </c>
      <c r="M13" s="153" t="s">
        <v>103</v>
      </c>
      <c r="N13" s="54"/>
      <c r="O13" s="54"/>
      <c r="P13" s="46"/>
      <c r="Q13" s="46"/>
      <c r="R13" s="46"/>
      <c r="S13" s="46"/>
      <c r="T13" s="46"/>
      <c r="U13" s="46"/>
      <c r="V13" s="46"/>
      <c r="W13" s="46"/>
      <c r="AB13" s="48"/>
    </row>
    <row r="14" spans="1:28" ht="18">
      <c r="A14" s="66" t="s">
        <v>41</v>
      </c>
      <c r="B14" s="56">
        <v>18</v>
      </c>
      <c r="C14" s="40" t="s">
        <v>192</v>
      </c>
      <c r="D14" s="56">
        <v>2.86</v>
      </c>
      <c r="E14" s="54">
        <v>4</v>
      </c>
      <c r="F14" s="46"/>
      <c r="G14" s="46"/>
      <c r="H14" s="151"/>
      <c r="I14" s="46"/>
      <c r="J14" s="46"/>
      <c r="K14" s="46"/>
      <c r="L14" s="65" t="s">
        <v>40</v>
      </c>
      <c r="M14" s="153" t="s">
        <v>124</v>
      </c>
      <c r="N14" s="54"/>
      <c r="O14" s="54"/>
      <c r="P14" s="46"/>
      <c r="Q14" s="46"/>
      <c r="R14" s="46"/>
      <c r="S14" s="46"/>
      <c r="T14" s="46"/>
      <c r="U14" s="46" t="s">
        <v>43</v>
      </c>
      <c r="V14" s="49" t="s">
        <v>57</v>
      </c>
      <c r="W14" s="49">
        <v>15</v>
      </c>
      <c r="AB14" s="48"/>
    </row>
    <row r="15" spans="1:28" ht="18">
      <c r="A15" s="49" t="s">
        <v>45</v>
      </c>
      <c r="B15" s="49"/>
      <c r="C15" s="49"/>
      <c r="D15" s="49">
        <v>3</v>
      </c>
      <c r="E15" s="49"/>
      <c r="F15" s="46"/>
      <c r="H15" s="154"/>
      <c r="K15" s="46"/>
      <c r="L15" s="66" t="s">
        <v>41</v>
      </c>
      <c r="M15" s="157" t="s">
        <v>240</v>
      </c>
      <c r="N15" s="56"/>
      <c r="O15" s="54"/>
      <c r="P15" s="46"/>
      <c r="Q15" s="46"/>
      <c r="R15" s="46"/>
      <c r="S15" s="46"/>
      <c r="T15" s="46"/>
      <c r="U15" s="59" t="s">
        <v>38</v>
      </c>
      <c r="V15" s="29">
        <v>1.1299999999999999</v>
      </c>
      <c r="W15" s="51"/>
      <c r="AB15" s="48"/>
    </row>
    <row r="16" spans="1:28" ht="18">
      <c r="A16" s="59" t="s">
        <v>38</v>
      </c>
      <c r="B16" s="51">
        <v>4</v>
      </c>
      <c r="C16" s="40" t="s">
        <v>125</v>
      </c>
      <c r="D16" s="51">
        <v>9.33</v>
      </c>
      <c r="E16" s="54">
        <v>2</v>
      </c>
      <c r="F16" s="46"/>
      <c r="G16" s="49" t="s">
        <v>56</v>
      </c>
      <c r="H16" s="72"/>
      <c r="I16" s="49">
        <v>7</v>
      </c>
      <c r="J16" s="49"/>
      <c r="K16" s="46"/>
      <c r="L16" s="46"/>
      <c r="M16" s="151"/>
      <c r="N16" s="46"/>
      <c r="O16" s="46"/>
      <c r="P16" s="46"/>
      <c r="Q16" s="46"/>
      <c r="R16" s="46"/>
      <c r="S16" s="46"/>
      <c r="T16" s="46"/>
      <c r="U16" s="61" t="s">
        <v>39</v>
      </c>
      <c r="V16" s="29">
        <v>2.13</v>
      </c>
      <c r="W16" s="54"/>
      <c r="AB16" s="48"/>
    </row>
    <row r="17" spans="1:28" ht="18">
      <c r="A17" s="61" t="s">
        <v>39</v>
      </c>
      <c r="B17" s="54">
        <v>9</v>
      </c>
      <c r="C17" s="40" t="s">
        <v>126</v>
      </c>
      <c r="D17" s="54">
        <v>6.17</v>
      </c>
      <c r="E17" s="54">
        <v>4</v>
      </c>
      <c r="F17" s="46"/>
      <c r="G17" s="59" t="s">
        <v>38</v>
      </c>
      <c r="H17" s="152" t="s">
        <v>212</v>
      </c>
      <c r="I17" s="51">
        <v>6.03</v>
      </c>
      <c r="J17" s="54">
        <v>3</v>
      </c>
      <c r="K17" s="46"/>
      <c r="L17" s="49" t="s">
        <v>58</v>
      </c>
      <c r="M17" s="72"/>
      <c r="N17" s="49">
        <v>11</v>
      </c>
      <c r="O17" s="49"/>
      <c r="P17" s="46"/>
      <c r="Q17" s="46"/>
      <c r="R17" s="46"/>
      <c r="S17" s="46"/>
      <c r="T17" s="46"/>
      <c r="U17" s="65" t="s">
        <v>40</v>
      </c>
      <c r="V17" s="29">
        <v>1.1399999999999999</v>
      </c>
      <c r="W17" s="54"/>
      <c r="AB17" s="48"/>
    </row>
    <row r="18" spans="1:28" ht="18">
      <c r="A18" s="65" t="s">
        <v>40</v>
      </c>
      <c r="B18" s="54">
        <v>12</v>
      </c>
      <c r="C18" s="40" t="s">
        <v>120</v>
      </c>
      <c r="D18" s="54">
        <v>9.4</v>
      </c>
      <c r="E18" s="54">
        <v>1</v>
      </c>
      <c r="F18" s="46"/>
      <c r="G18" s="61" t="s">
        <v>39</v>
      </c>
      <c r="H18" s="153" t="s">
        <v>223</v>
      </c>
      <c r="I18" s="54">
        <v>4.53</v>
      </c>
      <c r="J18" s="54">
        <v>4</v>
      </c>
      <c r="K18" s="46"/>
      <c r="L18" s="59" t="s">
        <v>38</v>
      </c>
      <c r="M18" s="152" t="s">
        <v>120</v>
      </c>
      <c r="N18" s="51"/>
      <c r="O18" s="54"/>
      <c r="P18" s="46"/>
      <c r="Q18" s="46"/>
      <c r="R18" s="46"/>
      <c r="S18" s="46"/>
      <c r="T18" s="46"/>
      <c r="U18" s="66" t="s">
        <v>41</v>
      </c>
      <c r="V18" s="29">
        <v>2.14</v>
      </c>
      <c r="W18" s="56"/>
      <c r="AB18" s="48"/>
    </row>
    <row r="19" spans="1:28" ht="18">
      <c r="A19" s="66" t="s">
        <v>41</v>
      </c>
      <c r="B19" s="56">
        <v>17</v>
      </c>
      <c r="C19" s="40" t="s">
        <v>193</v>
      </c>
      <c r="D19" s="56">
        <v>7.1</v>
      </c>
      <c r="E19" s="54">
        <v>3</v>
      </c>
      <c r="F19" s="46"/>
      <c r="G19" s="65" t="s">
        <v>40</v>
      </c>
      <c r="H19" s="153" t="s">
        <v>106</v>
      </c>
      <c r="I19" s="54">
        <v>8.33</v>
      </c>
      <c r="J19" s="54">
        <v>2</v>
      </c>
      <c r="K19" s="46"/>
      <c r="L19" s="61" t="s">
        <v>39</v>
      </c>
      <c r="M19" s="153" t="s">
        <v>128</v>
      </c>
      <c r="N19" s="54"/>
      <c r="O19" s="54"/>
      <c r="P19" s="46"/>
      <c r="Q19" s="46"/>
      <c r="R19" s="46"/>
      <c r="S19" s="46"/>
      <c r="T19" s="46"/>
      <c r="U19" s="46"/>
      <c r="V19" s="46"/>
      <c r="W19" s="46"/>
      <c r="AB19" s="48"/>
    </row>
    <row r="20" spans="1:28" ht="18">
      <c r="A20" s="49" t="s">
        <v>46</v>
      </c>
      <c r="B20" s="49"/>
      <c r="C20" s="49"/>
      <c r="D20" s="49">
        <v>4</v>
      </c>
      <c r="E20" s="49"/>
      <c r="F20" s="46"/>
      <c r="G20" s="66" t="s">
        <v>41</v>
      </c>
      <c r="H20" s="155" t="s">
        <v>211</v>
      </c>
      <c r="I20" s="56">
        <v>8.5</v>
      </c>
      <c r="J20" s="54">
        <v>1</v>
      </c>
      <c r="K20" s="46"/>
      <c r="L20" s="65" t="s">
        <v>40</v>
      </c>
      <c r="M20" s="153" t="s">
        <v>108</v>
      </c>
      <c r="N20" s="54"/>
      <c r="O20" s="54"/>
      <c r="P20" s="46"/>
      <c r="Q20" s="49" t="s">
        <v>56</v>
      </c>
      <c r="R20" s="70"/>
      <c r="S20" s="49">
        <v>14</v>
      </c>
      <c r="T20" s="46"/>
      <c r="U20" s="46"/>
      <c r="V20" s="46"/>
      <c r="W20" s="46"/>
      <c r="AB20" s="48"/>
    </row>
    <row r="21" spans="1:28" ht="18">
      <c r="A21" s="59" t="s">
        <v>38</v>
      </c>
      <c r="B21" s="51">
        <v>5</v>
      </c>
      <c r="C21" s="40" t="s">
        <v>128</v>
      </c>
      <c r="D21" s="54">
        <v>13.5</v>
      </c>
      <c r="E21" s="54">
        <v>1</v>
      </c>
      <c r="F21" s="46"/>
      <c r="H21" s="154"/>
      <c r="K21" s="46"/>
      <c r="L21" s="66" t="s">
        <v>41</v>
      </c>
      <c r="M21" s="155" t="s">
        <v>226</v>
      </c>
      <c r="N21" s="56"/>
      <c r="O21" s="54"/>
      <c r="P21" s="46"/>
      <c r="Q21" s="59" t="s">
        <v>38</v>
      </c>
      <c r="R21" s="29">
        <v>1.1100000000000001</v>
      </c>
      <c r="S21" s="51"/>
      <c r="T21" s="46"/>
      <c r="U21" s="46"/>
      <c r="V21" s="46"/>
      <c r="W21" s="46"/>
      <c r="AB21" s="48"/>
    </row>
    <row r="22" spans="1:28" ht="18">
      <c r="A22" s="61" t="s">
        <v>39</v>
      </c>
      <c r="B22" s="54">
        <v>10</v>
      </c>
      <c r="C22" s="40" t="s">
        <v>129</v>
      </c>
      <c r="D22" s="54">
        <v>3.76</v>
      </c>
      <c r="E22" s="54">
        <v>4</v>
      </c>
      <c r="F22" s="46"/>
      <c r="H22" s="154"/>
      <c r="K22" s="46"/>
      <c r="L22" s="46"/>
      <c r="M22" s="151"/>
      <c r="N22" s="46"/>
      <c r="O22" s="46"/>
      <c r="P22" s="46"/>
      <c r="Q22" s="61" t="s">
        <v>39</v>
      </c>
      <c r="R22" s="29">
        <v>2.11</v>
      </c>
      <c r="S22" s="54"/>
      <c r="T22" s="46"/>
      <c r="U22" s="46"/>
      <c r="V22" s="46"/>
      <c r="W22" s="46"/>
      <c r="AB22" s="48"/>
    </row>
    <row r="23" spans="1:28" ht="18">
      <c r="A23" s="65" t="s">
        <v>40</v>
      </c>
      <c r="B23" s="54">
        <v>11</v>
      </c>
      <c r="C23" s="40" t="s">
        <v>130</v>
      </c>
      <c r="D23" s="54">
        <v>12.37</v>
      </c>
      <c r="E23" s="54">
        <v>2</v>
      </c>
      <c r="F23" s="46"/>
      <c r="G23" s="46"/>
      <c r="H23" s="151"/>
      <c r="I23" s="46"/>
      <c r="J23" s="46"/>
      <c r="K23" s="46"/>
      <c r="L23" s="49" t="s">
        <v>60</v>
      </c>
      <c r="M23" s="72"/>
      <c r="N23" s="49">
        <v>12</v>
      </c>
      <c r="O23" s="49"/>
      <c r="P23" s="46"/>
      <c r="Q23" s="65" t="s">
        <v>40</v>
      </c>
      <c r="R23" s="29">
        <v>1.1200000000000001</v>
      </c>
      <c r="S23" s="54"/>
      <c r="T23" s="46"/>
      <c r="U23" s="46"/>
      <c r="V23" s="46"/>
      <c r="W23" s="46"/>
      <c r="AB23" s="48"/>
    </row>
    <row r="24" spans="1:28" ht="18">
      <c r="A24" s="66" t="s">
        <v>41</v>
      </c>
      <c r="B24" s="56">
        <v>16</v>
      </c>
      <c r="C24" s="40" t="s">
        <v>106</v>
      </c>
      <c r="D24" s="54">
        <v>7.5</v>
      </c>
      <c r="E24" s="54">
        <v>3</v>
      </c>
      <c r="F24" s="46"/>
      <c r="G24" s="49" t="s">
        <v>58</v>
      </c>
      <c r="H24" s="72"/>
      <c r="I24" s="49">
        <v>8</v>
      </c>
      <c r="J24" s="49"/>
      <c r="K24" s="46"/>
      <c r="L24" s="59" t="s">
        <v>38</v>
      </c>
      <c r="M24" s="152" t="s">
        <v>125</v>
      </c>
      <c r="N24" s="51"/>
      <c r="O24" s="54"/>
      <c r="P24" s="46"/>
      <c r="Q24" s="66" t="s">
        <v>41</v>
      </c>
      <c r="R24" s="29">
        <v>2.12</v>
      </c>
      <c r="S24" s="56"/>
      <c r="T24" s="46"/>
      <c r="U24" s="46"/>
      <c r="V24" s="46"/>
      <c r="W24" s="46"/>
      <c r="AB24" s="48"/>
    </row>
    <row r="25" spans="1:28" ht="18">
      <c r="A25" s="49" t="s">
        <v>59</v>
      </c>
      <c r="B25" s="49"/>
      <c r="C25" s="49"/>
      <c r="D25" s="49">
        <v>5</v>
      </c>
      <c r="E25" s="49"/>
      <c r="F25" s="46"/>
      <c r="G25" s="59" t="s">
        <v>38</v>
      </c>
      <c r="H25" s="152" t="s">
        <v>224</v>
      </c>
      <c r="I25" s="51">
        <v>6.53</v>
      </c>
      <c r="J25" s="54">
        <v>1</v>
      </c>
      <c r="K25" s="46"/>
      <c r="L25" s="61" t="s">
        <v>39</v>
      </c>
      <c r="M25" s="153" t="s">
        <v>225</v>
      </c>
      <c r="N25" s="54"/>
      <c r="O25" s="54"/>
      <c r="P25" s="46"/>
      <c r="Q25" s="46"/>
      <c r="R25" s="46"/>
      <c r="S25" s="46"/>
      <c r="T25" s="46"/>
      <c r="U25" s="46"/>
      <c r="V25" s="46"/>
      <c r="W25" s="46"/>
      <c r="AB25" s="48"/>
    </row>
    <row r="26" spans="1:28" ht="18">
      <c r="A26" s="59" t="s">
        <v>38</v>
      </c>
      <c r="B26" s="51">
        <v>2</v>
      </c>
      <c r="C26" s="40" t="s">
        <v>108</v>
      </c>
      <c r="D26" s="51">
        <v>11.04</v>
      </c>
      <c r="E26" s="54">
        <v>2</v>
      </c>
      <c r="F26" s="46"/>
      <c r="G26" s="61" t="s">
        <v>39</v>
      </c>
      <c r="H26" s="153" t="s">
        <v>238</v>
      </c>
      <c r="I26" s="54">
        <v>3.37</v>
      </c>
      <c r="J26" s="54">
        <v>3</v>
      </c>
      <c r="K26" s="46"/>
      <c r="L26" s="65" t="s">
        <v>40</v>
      </c>
      <c r="M26" s="153" t="s">
        <v>105</v>
      </c>
      <c r="N26" s="54"/>
      <c r="O26" s="54"/>
      <c r="P26" s="46"/>
      <c r="Q26" s="46"/>
      <c r="R26" s="46"/>
      <c r="S26" s="46"/>
      <c r="T26" s="46"/>
      <c r="U26" s="46"/>
      <c r="V26" s="46"/>
      <c r="W26" s="46"/>
      <c r="AB26" s="48"/>
    </row>
    <row r="27" spans="1:28" ht="18">
      <c r="A27" s="61" t="s">
        <v>39</v>
      </c>
      <c r="B27" s="54">
        <v>7</v>
      </c>
      <c r="C27" s="40" t="s">
        <v>122</v>
      </c>
      <c r="D27" s="54">
        <v>13</v>
      </c>
      <c r="E27" s="54">
        <v>1</v>
      </c>
      <c r="F27" s="46"/>
      <c r="G27" s="65" t="s">
        <v>40</v>
      </c>
      <c r="H27" s="153" t="s">
        <v>226</v>
      </c>
      <c r="I27" s="54">
        <v>3.83</v>
      </c>
      <c r="J27" s="54">
        <v>2</v>
      </c>
      <c r="K27" s="46"/>
      <c r="L27" s="66" t="s">
        <v>41</v>
      </c>
      <c r="M27" s="155" t="s">
        <v>193</v>
      </c>
      <c r="N27" s="56"/>
      <c r="O27" s="54"/>
      <c r="P27" s="46"/>
      <c r="Q27" s="46"/>
      <c r="R27" s="46"/>
      <c r="S27" s="46"/>
      <c r="T27" s="46"/>
      <c r="U27" s="46"/>
      <c r="V27" s="46"/>
      <c r="W27" s="46"/>
      <c r="AB27" s="48"/>
    </row>
    <row r="28" spans="1:28" ht="18">
      <c r="A28" s="65" t="s">
        <v>40</v>
      </c>
      <c r="B28" s="54">
        <v>14</v>
      </c>
      <c r="C28" s="40" t="s">
        <v>131</v>
      </c>
      <c r="D28" s="54">
        <v>2.66</v>
      </c>
      <c r="E28" s="54">
        <v>4</v>
      </c>
      <c r="F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AB28" s="48"/>
    </row>
    <row r="29" spans="1:28" ht="18">
      <c r="A29" s="66" t="s">
        <v>41</v>
      </c>
      <c r="B29" s="56">
        <v>19</v>
      </c>
      <c r="C29" s="148" t="s">
        <v>211</v>
      </c>
      <c r="D29" s="56">
        <v>4.8</v>
      </c>
      <c r="E29" s="54">
        <v>3</v>
      </c>
      <c r="F29" s="46"/>
      <c r="AB29" s="48"/>
    </row>
    <row r="30" spans="1:28" ht="18">
      <c r="F30" s="46"/>
      <c r="AB30" s="48"/>
    </row>
    <row r="31" spans="1:28" ht="18">
      <c r="C31" s="118"/>
      <c r="F31" s="46"/>
      <c r="AB31" s="48"/>
    </row>
    <row r="32" spans="1:28" ht="18">
      <c r="C32" s="118"/>
      <c r="F32" s="46"/>
      <c r="AB32" s="48"/>
    </row>
    <row r="33" spans="6:28" ht="18">
      <c r="F33" s="46"/>
      <c r="AB33" s="48"/>
    </row>
    <row r="34" spans="6:28" ht="18">
      <c r="F34" s="46"/>
      <c r="X34" s="46"/>
      <c r="AB34" s="48"/>
    </row>
    <row r="35" spans="6:28">
      <c r="AB35" s="48"/>
    </row>
    <row r="36" spans="6:28">
      <c r="AB36" s="48"/>
    </row>
    <row r="37" spans="6:28">
      <c r="AB37" s="48"/>
    </row>
    <row r="38" spans="6:28">
      <c r="AB38" s="48"/>
    </row>
    <row r="39" spans="6:28">
      <c r="AB39" s="48"/>
    </row>
    <row r="40" spans="6:28">
      <c r="AB40" s="48"/>
    </row>
    <row r="41" spans="6:28">
      <c r="AB41" s="48"/>
    </row>
  </sheetData>
  <phoneticPr fontId="28" type="noConversion"/>
  <pageMargins left="0.75000000000000011" right="0.75000000000000011" top="1" bottom="1" header="0.5" footer="0.5"/>
  <pageSetup paperSize="9" scale="4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28"/>
  <sheetViews>
    <sheetView workbookViewId="0">
      <selection activeCell="J6" sqref="J6"/>
    </sheetView>
  </sheetViews>
  <sheetFormatPr baseColWidth="10" defaultRowHeight="15" x14ac:dyDescent="0"/>
  <cols>
    <col min="1" max="1" width="10.1640625" customWidth="1"/>
    <col min="2" max="2" width="3.5" hidden="1" customWidth="1"/>
    <col min="3" max="3" width="20.83203125" bestFit="1" customWidth="1"/>
    <col min="4" max="4" width="10.6640625" customWidth="1"/>
    <col min="8" max="8" width="16.5" customWidth="1"/>
    <col min="13" max="13" width="17.1640625" customWidth="1"/>
    <col min="18" max="18" width="15.6640625" customWidth="1"/>
  </cols>
  <sheetData>
    <row r="2" spans="1:26" ht="21">
      <c r="A2" s="47" t="s">
        <v>82</v>
      </c>
    </row>
    <row r="3" spans="1:26" ht="19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9">
      <c r="A4" s="49" t="s">
        <v>47</v>
      </c>
      <c r="B4" s="46"/>
      <c r="C4" s="46"/>
      <c r="D4" s="86" t="s">
        <v>75</v>
      </c>
      <c r="E4" s="86" t="s">
        <v>74</v>
      </c>
      <c r="F4" s="49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/>
    </row>
    <row r="5" spans="1:26" ht="19">
      <c r="A5" s="49" t="s">
        <v>42</v>
      </c>
      <c r="B5" s="49"/>
      <c r="C5" s="49"/>
      <c r="D5" s="49"/>
      <c r="E5" s="49">
        <v>1</v>
      </c>
      <c r="F5" s="49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5"/>
    </row>
    <row r="6" spans="1:26" ht="19">
      <c r="A6" s="39" t="s">
        <v>38</v>
      </c>
      <c r="B6" s="54">
        <v>1</v>
      </c>
      <c r="C6" s="42" t="s">
        <v>132</v>
      </c>
      <c r="D6" s="60">
        <v>10.36</v>
      </c>
      <c r="E6" s="60">
        <v>2</v>
      </c>
      <c r="F6" s="53"/>
      <c r="G6" s="46"/>
      <c r="H6" s="46"/>
      <c r="I6" s="46"/>
      <c r="J6" s="46"/>
      <c r="K6" s="53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5"/>
    </row>
    <row r="7" spans="1:26" ht="19">
      <c r="A7" s="41" t="s">
        <v>39</v>
      </c>
      <c r="B7" s="62">
        <v>6</v>
      </c>
      <c r="C7" s="42" t="s">
        <v>133</v>
      </c>
      <c r="D7" s="63">
        <v>3</v>
      </c>
      <c r="E7" s="63">
        <v>4</v>
      </c>
      <c r="F7" s="53"/>
      <c r="G7" s="46"/>
      <c r="H7" s="46"/>
      <c r="I7" s="46"/>
      <c r="J7" s="46"/>
      <c r="K7" s="53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5"/>
    </row>
    <row r="8" spans="1:26" ht="19">
      <c r="A8" s="43" t="s">
        <v>40</v>
      </c>
      <c r="B8" s="54">
        <v>7</v>
      </c>
      <c r="C8" s="42" t="s">
        <v>130</v>
      </c>
      <c r="D8" s="60">
        <v>12.67</v>
      </c>
      <c r="E8" s="60">
        <v>1</v>
      </c>
      <c r="F8" s="53"/>
      <c r="G8" s="49" t="s">
        <v>53</v>
      </c>
      <c r="H8" s="46"/>
      <c r="I8" s="86" t="s">
        <v>75</v>
      </c>
      <c r="J8" s="86" t="s">
        <v>74</v>
      </c>
      <c r="K8" s="53"/>
      <c r="L8" s="46"/>
      <c r="M8" s="46"/>
      <c r="N8" s="46"/>
      <c r="O8" s="46"/>
      <c r="P8" s="46"/>
      <c r="Q8" s="46"/>
      <c r="R8" s="49" t="s">
        <v>55</v>
      </c>
      <c r="S8" s="86" t="s">
        <v>75</v>
      </c>
      <c r="T8" s="86" t="s">
        <v>74</v>
      </c>
      <c r="U8" s="46"/>
      <c r="V8" s="46"/>
      <c r="W8" s="46"/>
      <c r="X8" s="46"/>
      <c r="Y8" s="46"/>
      <c r="Z8" s="45"/>
    </row>
    <row r="9" spans="1:26" ht="19">
      <c r="A9" s="44" t="s">
        <v>41</v>
      </c>
      <c r="B9" s="56">
        <v>12</v>
      </c>
      <c r="C9" s="146" t="s">
        <v>210</v>
      </c>
      <c r="D9" s="67">
        <v>4.3600000000000003</v>
      </c>
      <c r="E9" s="67">
        <v>3</v>
      </c>
      <c r="F9" s="53"/>
      <c r="G9" s="49" t="s">
        <v>50</v>
      </c>
      <c r="H9" s="49" t="s">
        <v>237</v>
      </c>
      <c r="I9" s="49"/>
      <c r="J9" s="49">
        <v>4</v>
      </c>
      <c r="K9" s="50"/>
      <c r="L9" s="49"/>
      <c r="M9" s="49"/>
      <c r="N9" s="49"/>
      <c r="O9" s="49"/>
      <c r="P9" s="49"/>
      <c r="Q9" s="49" t="s">
        <v>50</v>
      </c>
      <c r="R9" s="49"/>
      <c r="S9" s="49"/>
      <c r="T9" s="49">
        <v>7</v>
      </c>
      <c r="U9" s="46"/>
      <c r="V9" s="46"/>
      <c r="W9" s="46"/>
      <c r="X9" s="46"/>
      <c r="Y9" s="46"/>
      <c r="Z9" s="45"/>
    </row>
    <row r="10" spans="1:26" ht="19">
      <c r="A10" s="53"/>
      <c r="B10" s="53"/>
      <c r="C10" s="53"/>
      <c r="D10" s="53"/>
      <c r="E10" s="53"/>
      <c r="F10" s="53"/>
      <c r="G10" s="39" t="s">
        <v>38</v>
      </c>
      <c r="H10" s="29" t="str">
        <f>IF(E6=3,C6,(IF(E7=3,C7,(IF(E8=3,C8,(IF(E9=3,C9,3.1)))))))</f>
        <v>Wayne Bownes</v>
      </c>
      <c r="I10" s="73"/>
      <c r="J10" s="60"/>
      <c r="K10" s="53"/>
      <c r="L10" s="50"/>
      <c r="M10" s="53"/>
      <c r="N10" s="53"/>
      <c r="O10" s="53"/>
      <c r="P10" s="46"/>
      <c r="Q10" s="39" t="s">
        <v>38</v>
      </c>
      <c r="R10" s="29" t="str">
        <f>IF(E6=1,C6,(IF(E7=1,C7,(IF(E8=1,C8,(IF(E9=1,C9,1.1)))))))</f>
        <v>Adam Robinson</v>
      </c>
      <c r="S10" s="73"/>
      <c r="T10" s="60"/>
      <c r="U10" s="46"/>
      <c r="V10" s="46"/>
      <c r="W10" s="46"/>
      <c r="X10" s="46"/>
      <c r="Y10" s="46"/>
      <c r="Z10" s="45"/>
    </row>
    <row r="11" spans="1:26" ht="19">
      <c r="A11" s="49" t="s">
        <v>44</v>
      </c>
      <c r="B11" s="49"/>
      <c r="C11" s="49"/>
      <c r="D11" s="49"/>
      <c r="E11" s="49">
        <v>2</v>
      </c>
      <c r="F11" s="46"/>
      <c r="G11" s="41" t="s">
        <v>39</v>
      </c>
      <c r="H11" s="29" t="str">
        <f>IF(E12=4,C12,(IF(E13=4,C13,(IF(E14=4,C14,(IF(E15=4,C15,4.2)))))))</f>
        <v>John Clingan</v>
      </c>
      <c r="I11" s="75"/>
      <c r="J11" s="63"/>
      <c r="K11" s="46"/>
      <c r="L11" s="49" t="s">
        <v>54</v>
      </c>
      <c r="M11" s="49"/>
      <c r="N11" s="86" t="s">
        <v>75</v>
      </c>
      <c r="O11" s="86" t="s">
        <v>74</v>
      </c>
      <c r="P11" s="46"/>
      <c r="Q11" s="41" t="s">
        <v>39</v>
      </c>
      <c r="R11" s="68" t="str">
        <f>IF(E6=2,C6,(IF(E7=2,C7,(IF(E8=2,C8,(IF(E9=2,C9,2.1)))))))</f>
        <v>Glenn Cochran</v>
      </c>
      <c r="S11" s="75"/>
      <c r="T11" s="63"/>
      <c r="U11" s="46"/>
      <c r="V11" s="72" t="s">
        <v>7</v>
      </c>
      <c r="W11" s="45"/>
      <c r="X11" s="86" t="s">
        <v>75</v>
      </c>
      <c r="Y11" s="86" t="s">
        <v>74</v>
      </c>
      <c r="Z11" s="45"/>
    </row>
    <row r="12" spans="1:26" ht="19">
      <c r="A12" s="39" t="s">
        <v>38</v>
      </c>
      <c r="B12" s="51">
        <v>3</v>
      </c>
      <c r="C12" s="42" t="s">
        <v>134</v>
      </c>
      <c r="D12" s="109">
        <v>4.97</v>
      </c>
      <c r="E12" s="51">
        <v>3</v>
      </c>
      <c r="F12" s="53"/>
      <c r="G12" s="43" t="s">
        <v>40</v>
      </c>
      <c r="H12" s="29" t="str">
        <f>IF(E18=4,C18,(IF(E19=4,C19,(IF(E20=4,C20,(IF(E21=4,C21,4.3)))))))</f>
        <v>Brett Harris</v>
      </c>
      <c r="I12" s="73" t="s">
        <v>234</v>
      </c>
      <c r="J12" s="60" t="s">
        <v>234</v>
      </c>
      <c r="K12" s="53"/>
      <c r="L12" s="72" t="s">
        <v>50</v>
      </c>
      <c r="M12" s="49"/>
      <c r="N12" s="49"/>
      <c r="O12" s="49">
        <v>6</v>
      </c>
      <c r="P12" s="46"/>
      <c r="Q12" s="43" t="s">
        <v>40</v>
      </c>
      <c r="R12" s="29" t="str">
        <f>IF(E12=2,C12,(IF(E13=2,C13,(IF(E14=2,C14,(IF(E15=2,C15,2.2)))))))</f>
        <v>Tim Radford</v>
      </c>
      <c r="S12" s="73"/>
      <c r="T12" s="60"/>
      <c r="U12" s="46"/>
      <c r="V12" s="72"/>
      <c r="W12" s="72"/>
      <c r="X12" s="72"/>
      <c r="Y12" s="49">
        <v>9</v>
      </c>
      <c r="Z12" s="45"/>
    </row>
    <row r="13" spans="1:26" ht="19">
      <c r="A13" s="41" t="s">
        <v>39</v>
      </c>
      <c r="B13" s="54">
        <v>4</v>
      </c>
      <c r="C13" s="42" t="s">
        <v>135</v>
      </c>
      <c r="D13" s="110">
        <v>9.73</v>
      </c>
      <c r="E13" s="54">
        <v>1</v>
      </c>
      <c r="F13" s="53"/>
      <c r="G13" s="53"/>
      <c r="H13" s="58"/>
      <c r="I13" s="58"/>
      <c r="J13" s="53"/>
      <c r="K13" s="53"/>
      <c r="L13" s="39" t="s">
        <v>38</v>
      </c>
      <c r="M13" s="29" t="s">
        <v>136</v>
      </c>
      <c r="N13" s="29"/>
      <c r="O13" s="42"/>
      <c r="P13" s="46"/>
      <c r="Q13" s="44" t="s">
        <v>41</v>
      </c>
      <c r="R13" s="26">
        <f>IF(O13=1,M13,(IF(O14=1,M14,(IF(O15=1,M15,(IF(O16=1,M16,1.6)))))))</f>
        <v>1.6</v>
      </c>
      <c r="S13" s="74"/>
      <c r="T13" s="67"/>
      <c r="U13" s="46"/>
      <c r="V13" s="39" t="s">
        <v>38</v>
      </c>
      <c r="W13" s="29">
        <f>IF(T10=1,R10,(IF(T11=1,R11,(IF(T12=1,R12,(IF(T13=1,R13,1.7)))))))</f>
        <v>1.7</v>
      </c>
      <c r="X13" s="112"/>
      <c r="Y13" s="111"/>
      <c r="Z13" s="45"/>
    </row>
    <row r="14" spans="1:26" ht="19">
      <c r="A14" s="43" t="s">
        <v>40</v>
      </c>
      <c r="B14" s="54">
        <v>9</v>
      </c>
      <c r="C14" s="42" t="s">
        <v>136</v>
      </c>
      <c r="D14" s="110">
        <v>3.6</v>
      </c>
      <c r="E14" s="54">
        <v>4</v>
      </c>
      <c r="F14" s="53"/>
      <c r="G14" s="53"/>
      <c r="H14" s="58"/>
      <c r="I14" s="58"/>
      <c r="J14" s="53"/>
      <c r="K14" s="53"/>
      <c r="L14" s="41" t="s">
        <v>39</v>
      </c>
      <c r="M14" s="29" t="s">
        <v>210</v>
      </c>
      <c r="N14" s="29"/>
      <c r="O14" s="42"/>
      <c r="P14" s="46"/>
      <c r="Q14" s="53"/>
      <c r="R14" s="58"/>
      <c r="S14" s="58"/>
      <c r="T14" s="53"/>
      <c r="U14" s="46"/>
      <c r="V14" s="41" t="s">
        <v>39</v>
      </c>
      <c r="W14" s="29">
        <f>IF(T10=2,R10,(IF(T11=2,R11,(IF(T12=2,R12,(IF(T13=2,R13,2.7)))))))</f>
        <v>2.7</v>
      </c>
      <c r="X14" s="29"/>
      <c r="Y14" s="42"/>
      <c r="Z14" s="45"/>
    </row>
    <row r="15" spans="1:26" ht="19">
      <c r="A15" s="44" t="s">
        <v>41</v>
      </c>
      <c r="B15" s="56">
        <v>10</v>
      </c>
      <c r="C15" s="42" t="s">
        <v>127</v>
      </c>
      <c r="D15" s="113">
        <v>8.93</v>
      </c>
      <c r="E15" s="56">
        <v>2</v>
      </c>
      <c r="F15" s="53"/>
      <c r="G15" s="53"/>
      <c r="H15" s="58"/>
      <c r="I15" s="58"/>
      <c r="J15" s="53"/>
      <c r="K15" s="46"/>
      <c r="L15" s="43" t="s">
        <v>40</v>
      </c>
      <c r="M15" s="29" t="str">
        <f>IF(J17=1,H17,(IF(J18=1,H18,(IF(J19=1,H19,1.5)))))</f>
        <v>Cliff Buckingham</v>
      </c>
      <c r="N15" s="29"/>
      <c r="O15" s="42"/>
      <c r="P15" s="46"/>
      <c r="Q15" s="49" t="s">
        <v>56</v>
      </c>
      <c r="R15" s="70"/>
      <c r="S15" s="70"/>
      <c r="T15" s="49">
        <v>8</v>
      </c>
      <c r="U15" s="46"/>
      <c r="V15" s="43" t="s">
        <v>40</v>
      </c>
      <c r="W15" s="29">
        <f>IF(T16=1,R16,(IF(T17=1,R17,(IF(T18=1,R18,(IF(T19=1,R19,1.8)))))))</f>
        <v>1.8</v>
      </c>
      <c r="X15" s="26"/>
      <c r="Y15" s="114"/>
      <c r="Z15" s="45"/>
    </row>
    <row r="16" spans="1:26" ht="19">
      <c r="A16" s="53"/>
      <c r="B16" s="53"/>
      <c r="C16" s="53"/>
      <c r="D16" s="53"/>
      <c r="E16" s="53"/>
      <c r="F16" s="53"/>
      <c r="G16" s="49" t="s">
        <v>56</v>
      </c>
      <c r="H16" s="49"/>
      <c r="I16" s="49"/>
      <c r="J16" s="49">
        <v>5</v>
      </c>
      <c r="K16" s="46"/>
      <c r="L16" s="44" t="s">
        <v>41</v>
      </c>
      <c r="M16" s="29" t="str">
        <f>IF(J17=2,H17,(IF(J18=2,H18,(IF(J19=2,H19,2.5)))))</f>
        <v>Jason McManus</v>
      </c>
      <c r="N16" s="29"/>
      <c r="O16" s="42"/>
      <c r="P16" s="46"/>
      <c r="Q16" s="39" t="s">
        <v>38</v>
      </c>
      <c r="R16" s="52" t="str">
        <f>IF(E12=1,C12,(IF(E13=1,C13,(IF(E14=1,C14,(IF(E15=1,C15,1.2)))))))</f>
        <v>David Stretton</v>
      </c>
      <c r="S16" s="52"/>
      <c r="T16" s="51"/>
      <c r="U16" s="46"/>
      <c r="V16" s="44" t="s">
        <v>41</v>
      </c>
      <c r="W16" s="29">
        <f>IF(T16=2,R16,(IF(T17=2,R17,(IF(T18=2,R18,(IF(T19=2,R19,2.8)))))))</f>
        <v>2.8</v>
      </c>
      <c r="X16" s="26"/>
      <c r="Y16" s="114"/>
      <c r="Z16" s="45"/>
    </row>
    <row r="17" spans="1:26" ht="19">
      <c r="A17" s="49" t="s">
        <v>45</v>
      </c>
      <c r="B17" s="49"/>
      <c r="C17" s="49"/>
      <c r="D17" s="49"/>
      <c r="E17" s="49">
        <v>3</v>
      </c>
      <c r="F17" s="46"/>
      <c r="G17" s="39" t="s">
        <v>38</v>
      </c>
      <c r="H17" s="29" t="str">
        <f>IF(E6=4,C6,(IF(E7=4,C7,(IF(E8=4,C8,(IF(E9=4,C9,4.1)))))))</f>
        <v>Loren Keller</v>
      </c>
      <c r="I17" s="112">
        <v>0.83</v>
      </c>
      <c r="J17" s="51">
        <v>3</v>
      </c>
      <c r="K17" s="46"/>
      <c r="L17" s="46"/>
      <c r="M17" s="46"/>
      <c r="N17" s="46"/>
      <c r="O17" s="46"/>
      <c r="P17" s="46"/>
      <c r="Q17" s="41" t="s">
        <v>39</v>
      </c>
      <c r="R17" s="55" t="str">
        <f>IF(E18=1,C18,(IF(E19=1,C19,(IF(E20=1,C20,(IF(E21=1,C21,1.3)))))))</f>
        <v>Michael Stokes</v>
      </c>
      <c r="S17" s="55"/>
      <c r="T17" s="54"/>
      <c r="U17" s="46"/>
      <c r="V17" s="45"/>
      <c r="W17" s="45"/>
      <c r="X17" s="45"/>
      <c r="Y17" s="45"/>
      <c r="Z17" s="45"/>
    </row>
    <row r="18" spans="1:26" ht="19">
      <c r="A18" s="39" t="s">
        <v>38</v>
      </c>
      <c r="B18" s="51">
        <v>2</v>
      </c>
      <c r="C18" s="42" t="s">
        <v>137</v>
      </c>
      <c r="D18" s="109">
        <v>10.77</v>
      </c>
      <c r="E18" s="51">
        <v>1</v>
      </c>
      <c r="F18" s="53"/>
      <c r="G18" s="41" t="s">
        <v>39</v>
      </c>
      <c r="H18" s="29" t="str">
        <f>IF(E12=3,C12,(IF(E13=3,C13,(IF(E14=3,C14,(IF(E15=3,C15,3.2)))))))</f>
        <v>Jason McManus</v>
      </c>
      <c r="I18" s="29">
        <v>4.8</v>
      </c>
      <c r="J18" s="54">
        <v>2</v>
      </c>
      <c r="K18" s="46"/>
      <c r="L18" s="46"/>
      <c r="M18" s="46"/>
      <c r="N18" s="46"/>
      <c r="O18" s="46"/>
      <c r="P18" s="46"/>
      <c r="Q18" s="43" t="s">
        <v>40</v>
      </c>
      <c r="R18" s="55" t="str">
        <f>IF(E18=2,C18,(IF(E19=2,C19,(IF(E20=2,C20,(IF(E21=2,C21,2.3)))))))</f>
        <v>Richard Finlay-Jones</v>
      </c>
      <c r="S18" s="55"/>
      <c r="T18" s="54"/>
      <c r="U18" s="46"/>
      <c r="V18" s="46"/>
      <c r="W18" s="46"/>
      <c r="X18" s="46"/>
      <c r="Y18" s="46"/>
      <c r="Z18" s="45"/>
    </row>
    <row r="19" spans="1:26" ht="19">
      <c r="A19" s="41" t="s">
        <v>39</v>
      </c>
      <c r="B19" s="54">
        <v>5</v>
      </c>
      <c r="C19" s="42" t="s">
        <v>138</v>
      </c>
      <c r="D19" s="110">
        <v>8.9</v>
      </c>
      <c r="E19" s="54">
        <v>2</v>
      </c>
      <c r="F19" s="53"/>
      <c r="G19" s="43" t="s">
        <v>40</v>
      </c>
      <c r="H19" s="29" t="str">
        <f>IF(E18=3,C18,(IF(E19=3,C19,(IF(E20=3,C20,(IF(E21=3,C21,3.3)))))))</f>
        <v>Cliff Buckingham</v>
      </c>
      <c r="I19" s="29">
        <v>6.8</v>
      </c>
      <c r="J19" s="54">
        <v>1</v>
      </c>
      <c r="K19" s="53"/>
      <c r="L19" s="46"/>
      <c r="M19" s="46"/>
      <c r="N19" s="46"/>
      <c r="O19" s="46"/>
      <c r="P19" s="46"/>
      <c r="Q19" s="44" t="s">
        <v>41</v>
      </c>
      <c r="R19" s="57">
        <f>IF(O13=2,M13,(IF(O14=2,M14,(IF(O15=2,M15,(IF(O16=2,M16,2.6)))))))</f>
        <v>2.6</v>
      </c>
      <c r="S19" s="57"/>
      <c r="T19" s="56"/>
      <c r="U19" s="46"/>
      <c r="V19" s="46"/>
      <c r="W19" s="46"/>
      <c r="X19" s="46"/>
      <c r="Y19" s="46"/>
      <c r="Z19" s="45"/>
    </row>
    <row r="20" spans="1:26" ht="19">
      <c r="A20" s="43" t="s">
        <v>40</v>
      </c>
      <c r="B20" s="54">
        <v>8</v>
      </c>
      <c r="C20" s="42" t="s">
        <v>121</v>
      </c>
      <c r="D20" s="110">
        <v>7.47</v>
      </c>
      <c r="E20" s="54">
        <v>3</v>
      </c>
      <c r="F20" s="53"/>
      <c r="G20" s="46"/>
      <c r="H20" s="46"/>
      <c r="I20" s="46"/>
      <c r="J20" s="46"/>
      <c r="K20" s="53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5"/>
    </row>
    <row r="21" spans="1:26" ht="19">
      <c r="A21" s="44" t="s">
        <v>41</v>
      </c>
      <c r="B21" s="56">
        <v>11</v>
      </c>
      <c r="C21" s="146" t="s">
        <v>209</v>
      </c>
      <c r="D21" s="113">
        <v>6.66</v>
      </c>
      <c r="E21" s="56">
        <v>4</v>
      </c>
      <c r="F21" s="53"/>
      <c r="G21" s="46"/>
      <c r="H21" s="46"/>
      <c r="I21" s="46"/>
      <c r="J21" s="46"/>
      <c r="K21" s="53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5"/>
    </row>
    <row r="22" spans="1:26" ht="19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9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9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9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9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9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9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</sheetData>
  <phoneticPr fontId="28" type="noConversion"/>
  <pageMargins left="0.75000000000000011" right="0.75000000000000011" top="1" bottom="1" header="0.5" footer="0.5"/>
  <pageSetup paperSize="9" scale="4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7"/>
  <sheetViews>
    <sheetView workbookViewId="0">
      <selection activeCell="P20" sqref="P20"/>
    </sheetView>
  </sheetViews>
  <sheetFormatPr baseColWidth="10" defaultRowHeight="15" x14ac:dyDescent="0"/>
  <cols>
    <col min="1" max="1" width="10.6640625" customWidth="1"/>
    <col min="2" max="2" width="2.33203125" hidden="1" customWidth="1"/>
    <col min="3" max="3" width="16.33203125" bestFit="1" customWidth="1"/>
    <col min="8" max="8" width="19" customWidth="1"/>
    <col min="13" max="13" width="16.5" customWidth="1"/>
    <col min="18" max="18" width="18" customWidth="1"/>
  </cols>
  <sheetData>
    <row r="1" spans="1:20" ht="19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0">
      <c r="A2" s="87" t="s">
        <v>83</v>
      </c>
      <c r="B2" s="45"/>
      <c r="C2" s="45"/>
      <c r="D2" s="45"/>
      <c r="E2" s="45"/>
      <c r="F2" s="45"/>
    </row>
    <row r="3" spans="1:20" ht="18">
      <c r="A3" s="45"/>
      <c r="B3" s="45"/>
      <c r="C3" s="45"/>
      <c r="D3" s="45"/>
      <c r="E3" s="45"/>
      <c r="F3" s="45"/>
    </row>
    <row r="4" spans="1:20" ht="19">
      <c r="A4" s="88" t="s">
        <v>47</v>
      </c>
      <c r="B4" s="89"/>
      <c r="C4" s="89"/>
      <c r="D4" s="32" t="s">
        <v>75</v>
      </c>
      <c r="E4" s="32" t="s">
        <v>74</v>
      </c>
      <c r="F4" s="89"/>
      <c r="G4" s="136"/>
      <c r="H4" s="136"/>
      <c r="I4" s="136"/>
      <c r="J4" s="136"/>
      <c r="K4" s="90"/>
      <c r="L4" s="136"/>
      <c r="M4" s="136"/>
      <c r="N4" s="136"/>
      <c r="O4" s="136"/>
      <c r="P4" s="90"/>
      <c r="Q4" s="89"/>
      <c r="R4" s="89"/>
      <c r="S4" s="89"/>
      <c r="T4" s="89"/>
    </row>
    <row r="5" spans="1:20" ht="17">
      <c r="A5" s="90" t="s">
        <v>48</v>
      </c>
      <c r="B5" s="90"/>
      <c r="C5" s="90"/>
      <c r="D5" s="90"/>
      <c r="E5" s="90">
        <v>1</v>
      </c>
      <c r="F5" s="90"/>
    </row>
    <row r="6" spans="1:20" ht="19">
      <c r="A6" s="39" t="s">
        <v>38</v>
      </c>
      <c r="B6" s="91">
        <v>1</v>
      </c>
      <c r="C6" s="42" t="s">
        <v>144</v>
      </c>
      <c r="D6" s="92">
        <v>17.34</v>
      </c>
      <c r="E6" s="91">
        <v>1</v>
      </c>
      <c r="F6" s="89"/>
      <c r="G6" s="88" t="s">
        <v>76</v>
      </c>
      <c r="H6" s="88"/>
      <c r="I6" s="32"/>
      <c r="J6" s="32"/>
      <c r="L6" s="88" t="s">
        <v>53</v>
      </c>
      <c r="M6" s="88"/>
      <c r="N6" s="89"/>
      <c r="O6" s="89"/>
      <c r="P6" s="89"/>
      <c r="Q6" s="89"/>
      <c r="R6" s="89"/>
      <c r="S6" s="89"/>
      <c r="T6" s="89"/>
    </row>
    <row r="7" spans="1:20" ht="18">
      <c r="A7" s="41" t="s">
        <v>39</v>
      </c>
      <c r="B7" s="94">
        <v>4</v>
      </c>
      <c r="C7" s="42" t="s">
        <v>139</v>
      </c>
      <c r="D7" s="95">
        <v>4.03</v>
      </c>
      <c r="E7" s="94">
        <v>3</v>
      </c>
      <c r="F7" s="89"/>
      <c r="I7" s="32" t="s">
        <v>75</v>
      </c>
      <c r="J7" s="32" t="s">
        <v>74</v>
      </c>
      <c r="K7" s="89"/>
      <c r="L7" s="136"/>
      <c r="M7" s="89"/>
      <c r="N7" s="32" t="s">
        <v>75</v>
      </c>
      <c r="O7" s="32" t="s">
        <v>74</v>
      </c>
      <c r="P7" s="136"/>
      <c r="Q7" s="89"/>
      <c r="R7" s="89"/>
      <c r="S7" s="32" t="s">
        <v>75</v>
      </c>
      <c r="T7" s="32" t="s">
        <v>74</v>
      </c>
    </row>
    <row r="8" spans="1:20" ht="19">
      <c r="A8" s="43" t="s">
        <v>40</v>
      </c>
      <c r="B8" s="94">
        <v>5</v>
      </c>
      <c r="C8" s="42" t="s">
        <v>140</v>
      </c>
      <c r="D8" s="95">
        <v>8.34</v>
      </c>
      <c r="E8" s="94">
        <v>2</v>
      </c>
      <c r="F8" s="89"/>
      <c r="G8" s="90" t="s">
        <v>49</v>
      </c>
      <c r="H8" s="90" t="s">
        <v>43</v>
      </c>
      <c r="I8" s="90"/>
      <c r="J8" s="90">
        <v>3</v>
      </c>
      <c r="K8" s="89"/>
      <c r="L8" s="90" t="s">
        <v>50</v>
      </c>
      <c r="M8" s="88"/>
      <c r="N8" s="88"/>
      <c r="O8" s="90">
        <v>4</v>
      </c>
      <c r="P8" s="136"/>
      <c r="Q8" s="88" t="s">
        <v>7</v>
      </c>
      <c r="R8" s="90"/>
      <c r="S8" s="90"/>
      <c r="T8" s="90">
        <v>6</v>
      </c>
    </row>
    <row r="9" spans="1:20" ht="18">
      <c r="A9" s="44" t="s">
        <v>41</v>
      </c>
      <c r="B9" s="97">
        <v>8</v>
      </c>
      <c r="C9" s="147">
        <v>8</v>
      </c>
      <c r="D9" s="98"/>
      <c r="E9" s="97"/>
      <c r="F9" s="89"/>
      <c r="G9" s="39" t="s">
        <v>38</v>
      </c>
      <c r="H9" s="93" t="s">
        <v>144</v>
      </c>
      <c r="I9" s="93">
        <v>13.77</v>
      </c>
      <c r="J9" s="91">
        <v>1</v>
      </c>
      <c r="K9" s="89"/>
      <c r="L9" s="39" t="s">
        <v>38</v>
      </c>
      <c r="M9" s="179" t="s">
        <v>141</v>
      </c>
      <c r="N9" s="179">
        <v>10.5</v>
      </c>
      <c r="O9" s="94">
        <v>1</v>
      </c>
      <c r="P9" s="136"/>
      <c r="Q9" s="39" t="s">
        <v>38</v>
      </c>
      <c r="R9" s="93" t="s">
        <v>144</v>
      </c>
      <c r="S9" s="93"/>
      <c r="T9" s="94"/>
    </row>
    <row r="10" spans="1:20" ht="18">
      <c r="A10" s="89"/>
      <c r="B10" s="89"/>
      <c r="C10" s="89"/>
      <c r="D10" s="89"/>
      <c r="E10" s="89"/>
      <c r="F10" s="89"/>
      <c r="G10" s="41" t="s">
        <v>39</v>
      </c>
      <c r="H10" s="96" t="s">
        <v>222</v>
      </c>
      <c r="I10" s="96">
        <v>10.83</v>
      </c>
      <c r="J10" s="94">
        <v>2</v>
      </c>
      <c r="K10" s="89"/>
      <c r="L10" s="41" t="s">
        <v>39</v>
      </c>
      <c r="M10" s="179" t="s">
        <v>143</v>
      </c>
      <c r="N10" s="179">
        <v>3.3</v>
      </c>
      <c r="O10" s="94">
        <v>4</v>
      </c>
      <c r="P10" s="136"/>
      <c r="Q10" s="41" t="s">
        <v>39</v>
      </c>
      <c r="R10" s="96" t="s">
        <v>222</v>
      </c>
      <c r="S10" s="96"/>
      <c r="T10" s="97"/>
    </row>
    <row r="11" spans="1:20" ht="18">
      <c r="A11" s="89"/>
      <c r="B11" s="89"/>
      <c r="C11" s="89"/>
      <c r="D11" s="89"/>
      <c r="E11" s="89"/>
      <c r="F11" s="89"/>
      <c r="G11" s="175" t="s">
        <v>40</v>
      </c>
      <c r="H11" s="176" t="s">
        <v>141</v>
      </c>
      <c r="I11" s="176">
        <v>7.37</v>
      </c>
      <c r="J11" s="177">
        <v>3</v>
      </c>
      <c r="K11" s="89"/>
      <c r="L11" s="175" t="s">
        <v>40</v>
      </c>
      <c r="M11" s="179" t="s">
        <v>139</v>
      </c>
      <c r="N11" s="179">
        <v>5.03</v>
      </c>
      <c r="O11" s="94">
        <v>2</v>
      </c>
      <c r="P11" s="89"/>
      <c r="Q11" s="43" t="s">
        <v>40</v>
      </c>
      <c r="R11" s="99" t="s">
        <v>141</v>
      </c>
      <c r="S11" s="99"/>
      <c r="T11" s="97"/>
    </row>
    <row r="12" spans="1:20" ht="18">
      <c r="A12" s="90" t="s">
        <v>51</v>
      </c>
      <c r="B12" s="90"/>
      <c r="C12" s="90"/>
      <c r="D12" s="90"/>
      <c r="E12" s="90">
        <v>2</v>
      </c>
      <c r="F12" s="89"/>
      <c r="G12" s="123" t="s">
        <v>41</v>
      </c>
      <c r="H12" s="96" t="s">
        <v>235</v>
      </c>
      <c r="I12" s="96">
        <v>3.1</v>
      </c>
      <c r="J12" s="94">
        <v>4</v>
      </c>
      <c r="K12" s="89"/>
      <c r="L12" s="123" t="s">
        <v>41</v>
      </c>
      <c r="M12" s="179" t="s">
        <v>142</v>
      </c>
      <c r="N12" s="179">
        <v>4.67</v>
      </c>
      <c r="O12" s="94">
        <v>3</v>
      </c>
      <c r="P12" s="89"/>
      <c r="Q12" s="44" t="s">
        <v>41</v>
      </c>
      <c r="R12" s="99" t="s">
        <v>241</v>
      </c>
      <c r="S12" s="99"/>
      <c r="T12" s="97"/>
    </row>
    <row r="13" spans="1:20" ht="18">
      <c r="A13" s="39" t="s">
        <v>38</v>
      </c>
      <c r="B13" s="91">
        <v>2</v>
      </c>
      <c r="C13" s="42" t="s">
        <v>109</v>
      </c>
      <c r="D13" s="92" t="s">
        <v>234</v>
      </c>
      <c r="E13" s="91" t="s">
        <v>234</v>
      </c>
      <c r="F13" s="89"/>
      <c r="G13" s="136"/>
      <c r="H13" s="136"/>
      <c r="I13" s="136"/>
      <c r="J13" s="136"/>
      <c r="K13" s="89"/>
    </row>
    <row r="14" spans="1:20" ht="18">
      <c r="A14" s="41" t="s">
        <v>39</v>
      </c>
      <c r="B14" s="94">
        <v>3</v>
      </c>
      <c r="C14" s="42" t="s">
        <v>141</v>
      </c>
      <c r="D14" s="95">
        <v>3.96</v>
      </c>
      <c r="E14" s="94">
        <v>1</v>
      </c>
      <c r="F14" s="89"/>
      <c r="G14" s="136"/>
      <c r="H14" s="136"/>
      <c r="I14" s="136"/>
      <c r="J14" s="136"/>
      <c r="K14" s="89"/>
      <c r="L14" s="136"/>
      <c r="M14" s="136"/>
      <c r="N14" s="136"/>
      <c r="O14" s="136"/>
      <c r="P14" s="89"/>
      <c r="Q14" s="89"/>
      <c r="R14" s="89"/>
      <c r="S14" s="89"/>
      <c r="T14" s="89"/>
    </row>
    <row r="15" spans="1:20" ht="18">
      <c r="A15" s="43" t="s">
        <v>40</v>
      </c>
      <c r="B15" s="94">
        <v>6</v>
      </c>
      <c r="C15" s="42" t="s">
        <v>142</v>
      </c>
      <c r="D15" s="95">
        <v>2.5</v>
      </c>
      <c r="E15" s="94">
        <v>3</v>
      </c>
      <c r="F15" s="89"/>
      <c r="G15" s="136"/>
      <c r="H15" s="136"/>
      <c r="I15" s="136"/>
      <c r="J15" s="136"/>
      <c r="K15" s="89"/>
      <c r="L15" s="136"/>
      <c r="M15" s="136"/>
      <c r="N15" s="136"/>
      <c r="O15" s="136"/>
      <c r="P15" s="89"/>
      <c r="Q15" s="89"/>
      <c r="R15" s="89"/>
      <c r="S15" s="89"/>
      <c r="T15" s="89"/>
    </row>
    <row r="16" spans="1:20" ht="18">
      <c r="A16" s="44" t="s">
        <v>41</v>
      </c>
      <c r="B16" s="97">
        <v>7</v>
      </c>
      <c r="C16" s="40" t="s">
        <v>143</v>
      </c>
      <c r="D16" s="98">
        <v>3.26</v>
      </c>
      <c r="E16" s="97">
        <v>2</v>
      </c>
      <c r="F16" s="89"/>
      <c r="G16" s="136"/>
      <c r="H16" s="136"/>
      <c r="I16" s="136"/>
      <c r="J16" s="136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7:20" ht="17">
      <c r="G17" s="136"/>
      <c r="H17" s="136"/>
      <c r="I17" s="136"/>
      <c r="J17" s="136"/>
      <c r="K17" s="89"/>
      <c r="L17" s="136"/>
      <c r="M17" s="136"/>
      <c r="N17" s="136"/>
      <c r="O17" s="136"/>
      <c r="P17" s="89"/>
      <c r="Q17" s="89"/>
      <c r="R17" s="89"/>
      <c r="S17" s="89"/>
      <c r="T17" s="89"/>
    </row>
  </sheetData>
  <phoneticPr fontId="28" type="noConversion"/>
  <pageMargins left="0.75000000000000011" right="0.75000000000000011" top="1" bottom="1" header="0.5" footer="0.5"/>
  <pageSetup paperSize="9" scale="5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6"/>
  <sheetViews>
    <sheetView topLeftCell="I1" workbookViewId="0">
      <selection activeCell="L7" sqref="L7"/>
    </sheetView>
  </sheetViews>
  <sheetFormatPr baseColWidth="10" defaultRowHeight="15" x14ac:dyDescent="0"/>
  <cols>
    <col min="1" max="1" width="10.83203125" style="37"/>
    <col min="6" max="6" width="13.1640625" bestFit="1" customWidth="1"/>
  </cols>
  <sheetData>
    <row r="2" spans="1:24" ht="21">
      <c r="A2" s="38" t="s">
        <v>34</v>
      </c>
      <c r="F2" s="85" t="s">
        <v>69</v>
      </c>
    </row>
    <row r="3" spans="1:24">
      <c r="A3" s="37" t="s">
        <v>37</v>
      </c>
    </row>
    <row r="6" spans="1:24">
      <c r="A6" s="77" t="s">
        <v>62</v>
      </c>
      <c r="D6" t="s">
        <v>71</v>
      </c>
      <c r="F6" s="77" t="s">
        <v>63</v>
      </c>
      <c r="I6" t="s">
        <v>71</v>
      </c>
      <c r="K6" s="142" t="s">
        <v>161</v>
      </c>
      <c r="N6" t="s">
        <v>71</v>
      </c>
      <c r="P6" s="78" t="s">
        <v>66</v>
      </c>
      <c r="S6" t="s">
        <v>71</v>
      </c>
      <c r="U6" s="78" t="s">
        <v>196</v>
      </c>
      <c r="X6" t="s">
        <v>71</v>
      </c>
    </row>
    <row r="7" spans="1:24">
      <c r="A7" s="37">
        <v>1</v>
      </c>
      <c r="B7" t="s">
        <v>145</v>
      </c>
      <c r="C7" t="s">
        <v>146</v>
      </c>
      <c r="D7" s="84"/>
      <c r="F7" s="37">
        <v>21</v>
      </c>
      <c r="G7" s="143" t="s">
        <v>160</v>
      </c>
      <c r="H7" s="143" t="s">
        <v>65</v>
      </c>
      <c r="I7" s="117"/>
      <c r="K7" s="37">
        <v>41</v>
      </c>
      <c r="L7" s="136" t="s">
        <v>162</v>
      </c>
      <c r="M7" s="136" t="s">
        <v>159</v>
      </c>
      <c r="P7" s="76">
        <v>61</v>
      </c>
      <c r="Q7" s="141" t="s">
        <v>156</v>
      </c>
      <c r="R7" s="141" t="s">
        <v>157</v>
      </c>
      <c r="S7" s="84"/>
      <c r="U7" s="76">
        <v>81</v>
      </c>
      <c r="V7" t="s">
        <v>177</v>
      </c>
      <c r="W7" t="s">
        <v>195</v>
      </c>
    </row>
    <row r="8" spans="1:24">
      <c r="A8" s="37">
        <v>2</v>
      </c>
      <c r="B8" t="s">
        <v>147</v>
      </c>
      <c r="C8" t="s">
        <v>148</v>
      </c>
      <c r="F8" s="37">
        <v>22</v>
      </c>
      <c r="G8" s="138"/>
      <c r="H8" s="138"/>
      <c r="I8" s="138"/>
      <c r="K8" s="37">
        <v>42</v>
      </c>
      <c r="L8" s="136" t="s">
        <v>163</v>
      </c>
      <c r="M8" s="136" t="s">
        <v>164</v>
      </c>
      <c r="P8" s="76">
        <v>62</v>
      </c>
      <c r="Q8" s="84" t="s">
        <v>158</v>
      </c>
      <c r="R8" s="84" t="s">
        <v>159</v>
      </c>
      <c r="U8" s="76">
        <v>82</v>
      </c>
      <c r="V8" s="141" t="s">
        <v>67</v>
      </c>
      <c r="W8" s="141" t="s">
        <v>68</v>
      </c>
    </row>
    <row r="9" spans="1:24">
      <c r="A9" s="37">
        <v>3</v>
      </c>
      <c r="B9" t="s">
        <v>149</v>
      </c>
      <c r="C9" t="s">
        <v>150</v>
      </c>
      <c r="F9" s="37">
        <v>23</v>
      </c>
      <c r="G9" s="139"/>
      <c r="H9" s="139"/>
      <c r="I9" s="139"/>
      <c r="K9" s="37">
        <v>43</v>
      </c>
      <c r="L9" s="136" t="s">
        <v>165</v>
      </c>
      <c r="M9" s="136" t="s">
        <v>166</v>
      </c>
      <c r="P9" s="76">
        <v>63</v>
      </c>
      <c r="U9" s="76">
        <v>83</v>
      </c>
    </row>
    <row r="10" spans="1:24">
      <c r="A10" s="37">
        <v>4</v>
      </c>
      <c r="B10" t="s">
        <v>151</v>
      </c>
      <c r="C10" t="s">
        <v>152</v>
      </c>
      <c r="F10" s="37">
        <v>24</v>
      </c>
      <c r="G10" s="84"/>
      <c r="H10" s="84"/>
      <c r="I10" s="84"/>
      <c r="J10" s="84"/>
      <c r="K10" s="37">
        <v>44</v>
      </c>
      <c r="L10" s="136" t="s">
        <v>213</v>
      </c>
      <c r="M10" s="136" t="s">
        <v>214</v>
      </c>
      <c r="P10" s="76">
        <v>64</v>
      </c>
      <c r="U10" s="76">
        <v>84</v>
      </c>
    </row>
    <row r="11" spans="1:24">
      <c r="A11" s="37">
        <v>5</v>
      </c>
      <c r="B11" s="84" t="s">
        <v>149</v>
      </c>
      <c r="C11" s="84" t="s">
        <v>150</v>
      </c>
      <c r="F11" s="37">
        <v>25</v>
      </c>
      <c r="G11" s="84"/>
      <c r="H11" s="84"/>
      <c r="I11" s="84"/>
      <c r="K11" s="37">
        <v>45</v>
      </c>
      <c r="P11" s="76">
        <v>65</v>
      </c>
      <c r="U11" s="76">
        <v>85</v>
      </c>
    </row>
    <row r="12" spans="1:24">
      <c r="A12" s="37">
        <v>6</v>
      </c>
      <c r="B12" s="140" t="s">
        <v>153</v>
      </c>
      <c r="C12" s="140" t="s">
        <v>154</v>
      </c>
      <c r="D12" s="84"/>
      <c r="F12" s="37">
        <v>26</v>
      </c>
      <c r="K12" s="37">
        <v>46</v>
      </c>
      <c r="P12" s="76">
        <v>66</v>
      </c>
      <c r="U12" s="76">
        <v>86</v>
      </c>
    </row>
    <row r="13" spans="1:24">
      <c r="A13" s="37">
        <v>7</v>
      </c>
      <c r="B13" s="141" t="s">
        <v>155</v>
      </c>
      <c r="C13" s="141" t="s">
        <v>154</v>
      </c>
      <c r="D13" s="84"/>
      <c r="F13" s="37">
        <v>27</v>
      </c>
      <c r="K13" s="37">
        <v>47</v>
      </c>
      <c r="P13" s="76">
        <v>67</v>
      </c>
      <c r="U13" s="76">
        <v>87</v>
      </c>
    </row>
    <row r="14" spans="1:24">
      <c r="A14" s="37">
        <v>8</v>
      </c>
      <c r="B14" s="141" t="s">
        <v>175</v>
      </c>
      <c r="C14" s="141" t="s">
        <v>179</v>
      </c>
      <c r="D14" s="84"/>
      <c r="F14" s="37">
        <v>28</v>
      </c>
      <c r="K14" s="37">
        <v>48</v>
      </c>
      <c r="P14" s="76">
        <v>68</v>
      </c>
      <c r="U14" s="76">
        <v>88</v>
      </c>
    </row>
    <row r="15" spans="1:24">
      <c r="A15" s="37">
        <v>9</v>
      </c>
      <c r="B15" s="141" t="s">
        <v>180</v>
      </c>
      <c r="C15" s="141" t="s">
        <v>178</v>
      </c>
      <c r="D15" s="84"/>
      <c r="F15" s="37">
        <v>29</v>
      </c>
      <c r="K15" s="37">
        <v>49</v>
      </c>
      <c r="P15" s="76">
        <v>69</v>
      </c>
      <c r="U15" s="76">
        <v>89</v>
      </c>
    </row>
    <row r="16" spans="1:24">
      <c r="A16" s="37">
        <v>10</v>
      </c>
      <c r="B16" s="141" t="s">
        <v>181</v>
      </c>
      <c r="C16" s="141" t="s">
        <v>182</v>
      </c>
      <c r="D16" s="84"/>
      <c r="F16" s="37">
        <v>30</v>
      </c>
      <c r="K16" s="37">
        <v>50</v>
      </c>
      <c r="P16" s="76">
        <v>70</v>
      </c>
      <c r="U16" s="76">
        <v>90</v>
      </c>
    </row>
    <row r="17" spans="1:21">
      <c r="A17" s="37">
        <v>11</v>
      </c>
      <c r="B17" s="141" t="s">
        <v>215</v>
      </c>
      <c r="C17" s="141" t="s">
        <v>216</v>
      </c>
      <c r="D17" s="84"/>
      <c r="F17" s="37">
        <v>31</v>
      </c>
      <c r="K17" s="37">
        <v>51</v>
      </c>
      <c r="P17" s="76">
        <v>71</v>
      </c>
      <c r="U17" s="76">
        <v>91</v>
      </c>
    </row>
    <row r="18" spans="1:21">
      <c r="A18" s="37">
        <v>12</v>
      </c>
      <c r="F18" s="37">
        <v>32</v>
      </c>
      <c r="K18" s="37">
        <v>52</v>
      </c>
      <c r="P18" s="76">
        <v>72</v>
      </c>
      <c r="U18" s="76">
        <v>92</v>
      </c>
    </row>
    <row r="19" spans="1:21">
      <c r="A19" s="37">
        <v>13</v>
      </c>
      <c r="F19" s="37">
        <v>33</v>
      </c>
      <c r="K19" s="37">
        <v>53</v>
      </c>
      <c r="P19" s="76">
        <v>73</v>
      </c>
      <c r="U19" s="76">
        <v>93</v>
      </c>
    </row>
    <row r="20" spans="1:21">
      <c r="A20" s="37">
        <v>14</v>
      </c>
      <c r="F20" s="37">
        <v>34</v>
      </c>
      <c r="K20" s="37">
        <v>54</v>
      </c>
      <c r="P20" s="76">
        <v>74</v>
      </c>
      <c r="U20" s="76">
        <v>94</v>
      </c>
    </row>
    <row r="21" spans="1:21">
      <c r="A21" s="37">
        <v>15</v>
      </c>
      <c r="F21" s="37">
        <v>35</v>
      </c>
      <c r="K21" s="37">
        <v>55</v>
      </c>
      <c r="P21" s="76">
        <v>75</v>
      </c>
      <c r="U21" s="76">
        <v>95</v>
      </c>
    </row>
    <row r="22" spans="1:21">
      <c r="A22" s="37">
        <v>16</v>
      </c>
      <c r="F22" s="37">
        <v>36</v>
      </c>
      <c r="K22" s="37">
        <v>56</v>
      </c>
      <c r="P22" s="76">
        <v>76</v>
      </c>
      <c r="U22" s="76">
        <v>96</v>
      </c>
    </row>
    <row r="23" spans="1:21">
      <c r="A23" s="37">
        <v>17</v>
      </c>
      <c r="F23" s="37">
        <v>37</v>
      </c>
      <c r="K23" s="37">
        <v>57</v>
      </c>
      <c r="P23" s="76">
        <v>77</v>
      </c>
      <c r="U23" s="76">
        <v>97</v>
      </c>
    </row>
    <row r="24" spans="1:21">
      <c r="A24" s="37">
        <v>18</v>
      </c>
      <c r="F24" s="37">
        <v>38</v>
      </c>
      <c r="K24" s="37">
        <v>58</v>
      </c>
      <c r="P24" s="76">
        <v>78</v>
      </c>
      <c r="U24" s="76">
        <v>98</v>
      </c>
    </row>
    <row r="25" spans="1:21">
      <c r="A25" s="37">
        <v>19</v>
      </c>
      <c r="F25" s="37">
        <v>39</v>
      </c>
      <c r="K25" s="37">
        <v>59</v>
      </c>
      <c r="P25" s="76">
        <v>79</v>
      </c>
      <c r="U25" s="76">
        <v>99</v>
      </c>
    </row>
    <row r="26" spans="1:21">
      <c r="A26" s="37">
        <v>20</v>
      </c>
      <c r="F26" s="37">
        <v>40</v>
      </c>
      <c r="K26" s="37">
        <v>60</v>
      </c>
      <c r="P26" s="76">
        <v>80</v>
      </c>
      <c r="U26" s="76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H33" sqref="H33"/>
    </sheetView>
  </sheetViews>
  <sheetFormatPr baseColWidth="10" defaultRowHeight="15" x14ac:dyDescent="0"/>
  <cols>
    <col min="5" max="5" width="13.83203125" customWidth="1"/>
    <col min="11" max="11" width="12.33203125" customWidth="1"/>
  </cols>
  <sheetData>
    <row r="2" spans="1:19" ht="21">
      <c r="A2" s="38" t="s">
        <v>35</v>
      </c>
      <c r="D2" s="85" t="s">
        <v>69</v>
      </c>
    </row>
    <row r="3" spans="1:19">
      <c r="A3" s="37" t="s">
        <v>36</v>
      </c>
    </row>
    <row r="6" spans="1:19">
      <c r="A6" s="77" t="s">
        <v>62</v>
      </c>
      <c r="E6" s="77" t="s">
        <v>63</v>
      </c>
      <c r="I6" s="77" t="s">
        <v>161</v>
      </c>
      <c r="M6" s="78" t="s">
        <v>66</v>
      </c>
      <c r="Q6" s="78" t="s">
        <v>196</v>
      </c>
    </row>
    <row r="7" spans="1:19">
      <c r="A7" s="37">
        <v>1</v>
      </c>
      <c r="B7" t="s">
        <v>147</v>
      </c>
      <c r="C7" t="s">
        <v>148</v>
      </c>
      <c r="E7" s="37">
        <v>21</v>
      </c>
      <c r="F7" t="s">
        <v>160</v>
      </c>
      <c r="G7" t="s">
        <v>65</v>
      </c>
      <c r="I7" s="37">
        <v>41</v>
      </c>
      <c r="J7" t="s">
        <v>186</v>
      </c>
      <c r="K7" t="s">
        <v>187</v>
      </c>
      <c r="M7" s="76">
        <v>61</v>
      </c>
      <c r="N7" t="s">
        <v>168</v>
      </c>
      <c r="O7" t="s">
        <v>169</v>
      </c>
      <c r="Q7" s="76">
        <v>81</v>
      </c>
      <c r="R7" s="84" t="s">
        <v>70</v>
      </c>
      <c r="S7" s="84" t="s">
        <v>65</v>
      </c>
    </row>
    <row r="8" spans="1:19">
      <c r="A8" s="37">
        <v>2</v>
      </c>
      <c r="B8" t="s">
        <v>151</v>
      </c>
      <c r="C8" t="s">
        <v>152</v>
      </c>
      <c r="E8" s="37">
        <v>22</v>
      </c>
      <c r="F8" s="84" t="s">
        <v>183</v>
      </c>
      <c r="G8" s="84" t="s">
        <v>184</v>
      </c>
      <c r="I8" s="37">
        <v>42</v>
      </c>
      <c r="J8" s="84" t="s">
        <v>162</v>
      </c>
      <c r="K8" s="84" t="s">
        <v>159</v>
      </c>
      <c r="M8" s="76">
        <v>62</v>
      </c>
      <c r="N8" s="141" t="s">
        <v>156</v>
      </c>
      <c r="O8" s="141" t="s">
        <v>157</v>
      </c>
      <c r="Q8" s="76">
        <v>82</v>
      </c>
      <c r="R8" t="s">
        <v>194</v>
      </c>
      <c r="S8" t="s">
        <v>169</v>
      </c>
    </row>
    <row r="9" spans="1:19">
      <c r="A9" s="37">
        <v>3</v>
      </c>
      <c r="B9" t="s">
        <v>177</v>
      </c>
      <c r="C9" t="s">
        <v>178</v>
      </c>
      <c r="E9" s="37">
        <v>23</v>
      </c>
      <c r="I9" s="37">
        <v>43</v>
      </c>
      <c r="J9" s="141" t="s">
        <v>163</v>
      </c>
      <c r="K9" s="141" t="s">
        <v>164</v>
      </c>
      <c r="M9" s="76">
        <v>63</v>
      </c>
      <c r="N9" s="84" t="s">
        <v>158</v>
      </c>
      <c r="O9" s="84" t="s">
        <v>159</v>
      </c>
      <c r="Q9" s="76">
        <v>83</v>
      </c>
      <c r="R9" s="141" t="s">
        <v>67</v>
      </c>
      <c r="S9" s="141" t="s">
        <v>68</v>
      </c>
    </row>
    <row r="10" spans="1:19">
      <c r="A10" s="37">
        <v>4</v>
      </c>
      <c r="B10" s="141" t="s">
        <v>151</v>
      </c>
      <c r="C10" s="141" t="s">
        <v>167</v>
      </c>
      <c r="E10" s="37">
        <v>24</v>
      </c>
      <c r="I10" s="37">
        <v>44</v>
      </c>
      <c r="J10" s="141" t="s">
        <v>171</v>
      </c>
      <c r="K10" s="141" t="s">
        <v>172</v>
      </c>
      <c r="M10" s="76">
        <v>64</v>
      </c>
      <c r="N10" s="84" t="s">
        <v>170</v>
      </c>
      <c r="O10" s="84" t="s">
        <v>154</v>
      </c>
      <c r="Q10" s="76">
        <v>84</v>
      </c>
      <c r="R10" s="84" t="s">
        <v>173</v>
      </c>
      <c r="S10" s="84" t="s">
        <v>174</v>
      </c>
    </row>
    <row r="11" spans="1:19">
      <c r="A11" s="37">
        <v>5</v>
      </c>
      <c r="B11" s="141" t="s">
        <v>155</v>
      </c>
      <c r="C11" s="141" t="s">
        <v>154</v>
      </c>
      <c r="E11" s="37">
        <v>25</v>
      </c>
      <c r="I11" s="37">
        <v>45</v>
      </c>
      <c r="J11" s="141" t="s">
        <v>165</v>
      </c>
      <c r="K11" s="141" t="s">
        <v>166</v>
      </c>
      <c r="M11" s="76">
        <v>65</v>
      </c>
      <c r="N11" s="136" t="s">
        <v>217</v>
      </c>
      <c r="O11" s="136" t="s">
        <v>218</v>
      </c>
      <c r="Q11" s="76">
        <v>85</v>
      </c>
      <c r="R11" s="84" t="s">
        <v>197</v>
      </c>
      <c r="S11" s="84" t="s">
        <v>198</v>
      </c>
    </row>
    <row r="12" spans="1:19">
      <c r="A12" s="37">
        <v>6</v>
      </c>
      <c r="B12" s="141" t="s">
        <v>153</v>
      </c>
      <c r="C12" s="141" t="s">
        <v>154</v>
      </c>
      <c r="E12" s="37">
        <v>26</v>
      </c>
      <c r="I12" s="37">
        <v>46</v>
      </c>
      <c r="J12" s="141" t="s">
        <v>188</v>
      </c>
      <c r="K12" s="141" t="s">
        <v>189</v>
      </c>
      <c r="M12" s="76">
        <v>66</v>
      </c>
      <c r="Q12" s="76">
        <v>86</v>
      </c>
      <c r="R12" s="84" t="s">
        <v>199</v>
      </c>
      <c r="S12" s="84" t="s">
        <v>167</v>
      </c>
    </row>
    <row r="13" spans="1:19">
      <c r="A13" s="37">
        <v>7</v>
      </c>
      <c r="B13" s="141" t="s">
        <v>175</v>
      </c>
      <c r="C13" s="141" t="s">
        <v>176</v>
      </c>
      <c r="E13" s="37">
        <v>27</v>
      </c>
      <c r="I13" s="37">
        <v>47</v>
      </c>
      <c r="J13" s="141" t="s">
        <v>190</v>
      </c>
      <c r="K13" s="141" t="s">
        <v>191</v>
      </c>
      <c r="M13" s="76">
        <v>67</v>
      </c>
      <c r="Q13" s="76">
        <v>87</v>
      </c>
    </row>
    <row r="14" spans="1:19">
      <c r="A14" s="37">
        <v>8</v>
      </c>
      <c r="B14" s="141" t="s">
        <v>215</v>
      </c>
      <c r="C14" s="141" t="s">
        <v>216</v>
      </c>
      <c r="E14" s="37">
        <v>28</v>
      </c>
      <c r="I14" s="37">
        <v>48</v>
      </c>
      <c r="J14" s="141" t="s">
        <v>213</v>
      </c>
      <c r="K14" s="141" t="s">
        <v>214</v>
      </c>
      <c r="M14" s="76">
        <v>68</v>
      </c>
      <c r="Q14" s="76">
        <v>88</v>
      </c>
    </row>
    <row r="15" spans="1:19">
      <c r="A15" s="37">
        <v>9</v>
      </c>
      <c r="B15" s="84"/>
      <c r="C15" s="84"/>
      <c r="E15" s="37">
        <v>29</v>
      </c>
      <c r="I15" s="37">
        <v>49</v>
      </c>
      <c r="M15" s="76">
        <v>69</v>
      </c>
      <c r="Q15" s="76">
        <v>89</v>
      </c>
    </row>
    <row r="16" spans="1:19">
      <c r="A16" s="37">
        <v>10</v>
      </c>
      <c r="B16" s="84"/>
      <c r="C16" s="84"/>
      <c r="E16" s="37">
        <v>30</v>
      </c>
      <c r="I16" s="37">
        <v>50</v>
      </c>
      <c r="M16" s="76">
        <v>70</v>
      </c>
      <c r="Q16" s="76">
        <v>90</v>
      </c>
    </row>
    <row r="17" spans="1:17">
      <c r="A17" s="37">
        <v>11</v>
      </c>
      <c r="E17" s="37">
        <v>31</v>
      </c>
      <c r="I17" s="37">
        <v>51</v>
      </c>
      <c r="M17" s="76">
        <v>71</v>
      </c>
      <c r="Q17" s="76">
        <v>91</v>
      </c>
    </row>
    <row r="18" spans="1:17">
      <c r="A18" s="37">
        <v>12</v>
      </c>
      <c r="B18" s="84"/>
      <c r="C18" s="84"/>
      <c r="E18" s="37">
        <v>32</v>
      </c>
      <c r="I18" s="37">
        <v>52</v>
      </c>
      <c r="M18" s="76">
        <v>72</v>
      </c>
      <c r="Q18" s="76">
        <v>92</v>
      </c>
    </row>
    <row r="19" spans="1:17">
      <c r="A19" s="37">
        <v>13</v>
      </c>
      <c r="E19" s="37">
        <v>33</v>
      </c>
      <c r="I19" s="37">
        <v>53</v>
      </c>
      <c r="M19" s="76">
        <v>73</v>
      </c>
      <c r="Q19" s="76">
        <v>93</v>
      </c>
    </row>
    <row r="20" spans="1:17">
      <c r="A20" s="37">
        <v>14</v>
      </c>
      <c r="E20" s="37">
        <v>34</v>
      </c>
      <c r="I20" s="37">
        <v>54</v>
      </c>
      <c r="M20" s="76">
        <v>74</v>
      </c>
      <c r="Q20" s="76">
        <v>94</v>
      </c>
    </row>
    <row r="21" spans="1:17">
      <c r="A21" s="37">
        <v>15</v>
      </c>
      <c r="E21" s="37">
        <v>35</v>
      </c>
      <c r="I21" s="37">
        <v>55</v>
      </c>
      <c r="M21" s="76">
        <v>75</v>
      </c>
      <c r="Q21" s="76">
        <v>95</v>
      </c>
    </row>
    <row r="22" spans="1:17">
      <c r="A22" s="37">
        <v>16</v>
      </c>
      <c r="E22" s="37">
        <v>36</v>
      </c>
      <c r="I22" s="37">
        <v>56</v>
      </c>
      <c r="M22" s="76">
        <v>76</v>
      </c>
      <c r="Q22" s="76">
        <v>96</v>
      </c>
    </row>
    <row r="23" spans="1:17">
      <c r="A23" s="37">
        <v>17</v>
      </c>
      <c r="E23" s="37">
        <v>37</v>
      </c>
      <c r="I23" s="37">
        <v>57</v>
      </c>
      <c r="M23" s="76">
        <v>77</v>
      </c>
      <c r="Q23" s="76">
        <v>97</v>
      </c>
    </row>
    <row r="24" spans="1:17">
      <c r="A24" s="37">
        <v>18</v>
      </c>
      <c r="E24" s="37">
        <v>38</v>
      </c>
      <c r="I24" s="37">
        <v>58</v>
      </c>
      <c r="M24" s="76">
        <v>78</v>
      </c>
      <c r="Q24" s="76">
        <v>98</v>
      </c>
    </row>
    <row r="25" spans="1:17">
      <c r="A25" s="37">
        <v>19</v>
      </c>
      <c r="E25" s="37">
        <v>39</v>
      </c>
      <c r="I25" s="37">
        <v>59</v>
      </c>
      <c r="M25" s="76">
        <v>79</v>
      </c>
      <c r="Q25" s="76">
        <v>99</v>
      </c>
    </row>
    <row r="26" spans="1:17">
      <c r="A26" s="37">
        <v>20</v>
      </c>
      <c r="E26" s="37">
        <v>40</v>
      </c>
      <c r="I26" s="37">
        <v>60</v>
      </c>
      <c r="M26" s="76">
        <v>80</v>
      </c>
      <c r="Q26" s="76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SUP Surfing Schedule</vt:lpstr>
      <vt:lpstr>Open Men Surfing</vt:lpstr>
      <vt:lpstr>Open Women Surfing</vt:lpstr>
      <vt:lpstr>Over 40 Women</vt:lpstr>
      <vt:lpstr>O40 Men Surfing</vt:lpstr>
      <vt:lpstr>O50 Men Surfing</vt:lpstr>
      <vt:lpstr>U21 Surfing</vt:lpstr>
      <vt:lpstr>SUP Technical Race</vt:lpstr>
      <vt:lpstr>SUP Marathon Race</vt:lpstr>
    </vt:vector>
  </TitlesOfParts>
  <Company>Surfing NSW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Wallace</dc:creator>
  <cp:lastModifiedBy>apple</cp:lastModifiedBy>
  <cp:lastPrinted>2017-04-28T05:23:15Z</cp:lastPrinted>
  <dcterms:created xsi:type="dcterms:W3CDTF">2016-02-09T05:00:47Z</dcterms:created>
  <dcterms:modified xsi:type="dcterms:W3CDTF">2017-04-28T05:23:37Z</dcterms:modified>
</cp:coreProperties>
</file>