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9005"/>
  <workbookPr filterPrivacy="1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adamhuban/Dropbox (Surfing NSW)/staff snsw/Events/2018 Events/REGIONAL TITLES/NORTHERN BEACHES/"/>
    </mc:Choice>
  </mc:AlternateContent>
  <bookViews>
    <workbookView xWindow="0" yWindow="460" windowWidth="28800" windowHeight="16260"/>
  </bookViews>
  <sheets>
    <sheet name="SCHED" sheetId="1" r:id="rId1"/>
    <sheet name="STATE ALLOCATION" sheetId="11" r:id="rId2"/>
    <sheet name="18 BOYS" sheetId="2" r:id="rId3"/>
    <sheet name="18 GIRLS" sheetId="3" r:id="rId4"/>
    <sheet name="16 BOYS" sheetId="4" r:id="rId5"/>
    <sheet name="16 GIRLS" sheetId="5" r:id="rId6"/>
    <sheet name="14 BOYS" sheetId="6" r:id="rId7"/>
    <sheet name="14 GIRLS" sheetId="13" r:id="rId8"/>
    <sheet name="12 BOYS" sheetId="8" r:id="rId9"/>
    <sheet name="12 GIRLS" sheetId="12" r:id="rId10"/>
    <sheet name="RESULTS" sheetId="10" r:id="rId11"/>
  </sheets>
  <definedNames>
    <definedName name="_xlnm.Print_Area" localSheetId="8">'12 BOYS'!$A$1:$J$17</definedName>
    <definedName name="_xlnm.Print_Area" localSheetId="6">'14 BOYS'!$C$1:$U$31</definedName>
    <definedName name="_xlnm.Print_Area" localSheetId="7">'14 GIRLS'!$A$1:$E$11</definedName>
    <definedName name="_xlnm.Print_Area" localSheetId="4">'16 BOYS'!$A$1:$U$54</definedName>
    <definedName name="_xlnm.Print_Area" localSheetId="5">'16 GIRLS'!$A$1:$O$23</definedName>
    <definedName name="_xlnm.Print_Area" localSheetId="2">'18 BOYS'!$A$1:$T$41</definedName>
    <definedName name="_xlnm.Print_Area" localSheetId="3">'18 GIRLS'!$A$1:$D$11</definedName>
    <definedName name="_xlnm.Print_Area" localSheetId="10">RESULTS!$A$1:$I$28</definedName>
    <definedName name="_xlnm.Print_Area" localSheetId="0">SCHED!$H$14:$M$34</definedName>
    <definedName name="_xlnm.Print_Area" localSheetId="1">'STATE ALLOCATION'!$A$1:$J$23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6" i="5" l="1"/>
  <c r="M15" i="5"/>
  <c r="M14" i="5"/>
  <c r="M13" i="5"/>
  <c r="H11" i="5"/>
  <c r="H44" i="4"/>
  <c r="N39" i="4"/>
  <c r="N38" i="4"/>
  <c r="N37" i="4"/>
  <c r="N36" i="4"/>
  <c r="H31" i="4"/>
  <c r="S29" i="4"/>
  <c r="S28" i="4"/>
  <c r="S27" i="4"/>
  <c r="S26" i="4"/>
  <c r="H24" i="4"/>
  <c r="N19" i="4"/>
  <c r="N18" i="4"/>
  <c r="N17" i="4"/>
  <c r="N16" i="4"/>
  <c r="H11" i="4"/>
  <c r="H13" i="8"/>
  <c r="H12" i="8"/>
  <c r="H11" i="8"/>
  <c r="H10" i="8"/>
  <c r="H36" i="2"/>
  <c r="H35" i="2"/>
  <c r="H34" i="2"/>
  <c r="M31" i="2"/>
  <c r="M30" i="2"/>
  <c r="M29" i="2"/>
  <c r="R26" i="2"/>
  <c r="R25" i="2"/>
  <c r="H25" i="2"/>
  <c r="R24" i="2"/>
  <c r="H24" i="2"/>
  <c r="R23" i="2"/>
  <c r="H23" i="2"/>
  <c r="H22" i="2"/>
  <c r="M19" i="2"/>
  <c r="M18" i="2"/>
  <c r="M17" i="2"/>
  <c r="H13" i="2"/>
  <c r="H12" i="2"/>
  <c r="H11" i="2"/>
  <c r="H10" i="2"/>
</calcChain>
</file>

<file path=xl/sharedStrings.xml><?xml version="1.0" encoding="utf-8"?>
<sst xmlns="http://schemas.openxmlformats.org/spreadsheetml/2006/main" count="771" uniqueCount="239">
  <si>
    <t xml:space="preserve">Northern Beaches Regional Titles </t>
  </si>
  <si>
    <t xml:space="preserve">           Running Schedule</t>
  </si>
  <si>
    <t xml:space="preserve">              Please note the event running schedule is ALWAYS subject to change</t>
  </si>
  <si>
    <t xml:space="preserve">             First Heat of day check in at 7:15am for a 7:30am start </t>
  </si>
  <si>
    <t xml:space="preserve">Heat No. </t>
  </si>
  <si>
    <t>BOYS</t>
  </si>
  <si>
    <t xml:space="preserve">ROUND 1 </t>
  </si>
  <si>
    <t>HEAT 1</t>
  </si>
  <si>
    <t>UNDER 18</t>
  </si>
  <si>
    <t>HEAT 2</t>
  </si>
  <si>
    <t>HEAT 3</t>
  </si>
  <si>
    <t>HEAT 4</t>
  </si>
  <si>
    <t>UNDER 14</t>
  </si>
  <si>
    <t>GIRLS</t>
  </si>
  <si>
    <t>HEAT 5</t>
  </si>
  <si>
    <t>HEAT 6</t>
  </si>
  <si>
    <t xml:space="preserve">SEMI </t>
  </si>
  <si>
    <t>UNDER 16</t>
  </si>
  <si>
    <t>SEMI</t>
  </si>
  <si>
    <t>UNDER 12</t>
  </si>
  <si>
    <t>ROUND 1</t>
  </si>
  <si>
    <t>FINAL</t>
  </si>
  <si>
    <t xml:space="preserve">ROUND 2 </t>
  </si>
  <si>
    <t>ROUND ONE</t>
  </si>
  <si>
    <t>Rd1 Ht1</t>
  </si>
  <si>
    <t>Red</t>
  </si>
  <si>
    <t>White</t>
  </si>
  <si>
    <t>Yellow</t>
  </si>
  <si>
    <t>Blue</t>
  </si>
  <si>
    <t>Rd1 Ht2</t>
  </si>
  <si>
    <t>Rd2 Ht1</t>
  </si>
  <si>
    <t>Rd1 Ht3</t>
  </si>
  <si>
    <t>Rd2 Ht2</t>
  </si>
  <si>
    <t>Rd1 Ht4</t>
  </si>
  <si>
    <t>Rd1 Ht5</t>
  </si>
  <si>
    <t>Rd1 Ht6</t>
  </si>
  <si>
    <t>12 Boys</t>
  </si>
  <si>
    <t>Rd1 Ht7</t>
  </si>
  <si>
    <t>Rd1 Ht8</t>
  </si>
  <si>
    <t>HEAT 7</t>
  </si>
  <si>
    <t>HEAT 8</t>
  </si>
  <si>
    <t>UNDER 18</t>
    <phoneticPr fontId="0" type="noConversion"/>
  </si>
  <si>
    <t>HEAT 2</t>
    <phoneticPr fontId="0" type="noConversion"/>
  </si>
  <si>
    <t>18 Boys Final</t>
  </si>
  <si>
    <t>18 Girls Final</t>
  </si>
  <si>
    <t>16 Boys Final</t>
  </si>
  <si>
    <t xml:space="preserve">  16 Girls Final</t>
  </si>
  <si>
    <t>14 Boys Final</t>
  </si>
  <si>
    <t>14 Girls Final</t>
  </si>
  <si>
    <t>12 Boys Final</t>
  </si>
  <si>
    <t>STATE ALLOCATIONS</t>
  </si>
  <si>
    <t>NB FINALS RESULTS</t>
  </si>
  <si>
    <t>Under 16 Boys</t>
  </si>
  <si>
    <t>Q-FINALS</t>
  </si>
  <si>
    <t>Semi Final 2</t>
  </si>
  <si>
    <t>QUARTERS</t>
  </si>
  <si>
    <t>SEMI FINAL</t>
  </si>
  <si>
    <t>Under 18 Girls</t>
  </si>
  <si>
    <t xml:space="preserve">UNDER 12 </t>
  </si>
  <si>
    <t xml:space="preserve">BOYS </t>
  </si>
  <si>
    <t>All HEAT TIMES = 15 minutes SEMI FINALS, FINALS= 20minutes</t>
  </si>
  <si>
    <t>20min</t>
  </si>
  <si>
    <t xml:space="preserve">15min </t>
  </si>
  <si>
    <t>15min</t>
  </si>
  <si>
    <t>Under 18 Boys</t>
  </si>
  <si>
    <t>Under 16 Girls</t>
  </si>
  <si>
    <t>14 BOYS</t>
  </si>
  <si>
    <t>NSW regional locations and boundaries</t>
  </si>
  <si>
    <t>Regions</t>
  </si>
  <si>
    <t>Nth to Sth Locations</t>
  </si>
  <si>
    <t>Approimate KMS from Nth to Sth</t>
  </si>
  <si>
    <t>NORTHERN BEACHES</t>
  </si>
  <si>
    <t>Palm Beach to North of Sydney Harbour Bridge</t>
  </si>
  <si>
    <t>40km 50mins</t>
  </si>
  <si>
    <t>REGION</t>
  </si>
  <si>
    <t>UNDER 18 BOYS</t>
  </si>
  <si>
    <t>UNDER 16 BOYS</t>
  </si>
  <si>
    <t>UNDER 18 GIRLS</t>
  </si>
  <si>
    <t>UNDER 16 GIRLS</t>
  </si>
  <si>
    <t>Location: Maroubra</t>
  </si>
  <si>
    <t>U/14 BOYS</t>
  </si>
  <si>
    <t>U/12 BOYS</t>
  </si>
  <si>
    <t>U/14 GIRLS</t>
  </si>
  <si>
    <t>U/12 GIRLS</t>
  </si>
  <si>
    <t>Please call the event hotline to confirm location- 0458 247 212</t>
  </si>
  <si>
    <t xml:space="preserve">                   Saturday 7th - Sunday 8th April 2018</t>
  </si>
  <si>
    <t xml:space="preserve">Possible Event Location - Long Reef, Deewhy Beach and Curl Curl Beach </t>
  </si>
  <si>
    <t>SEMI-FINALS</t>
  </si>
  <si>
    <t xml:space="preserve">Rd3 Ht1 </t>
  </si>
  <si>
    <t>Rd3 H2</t>
  </si>
  <si>
    <t>Rd2 Ht3</t>
  </si>
  <si>
    <t>2018 Regional Titles - Northern Beaches</t>
  </si>
  <si>
    <t xml:space="preserve">Heat Total </t>
  </si>
  <si>
    <t xml:space="preserve">Place </t>
  </si>
  <si>
    <t>Rd2 Ht 1</t>
  </si>
  <si>
    <t>SEMI FINALS</t>
  </si>
  <si>
    <t>Rd3 Ht1</t>
  </si>
  <si>
    <t xml:space="preserve">Rd2 Ht3 </t>
  </si>
  <si>
    <t>Rd3 Ht2</t>
  </si>
  <si>
    <t xml:space="preserve">Rd 2 </t>
  </si>
  <si>
    <t>Sunday 8th April, 2018</t>
  </si>
  <si>
    <t>Saturday 7th April, 2018</t>
  </si>
  <si>
    <t>NSW Junior State Surfing Titles &amp; Grommet State Surfing Titles 2018</t>
  </si>
  <si>
    <t>2018 Allocations to the NSW Junior State Surfing Titles for each region</t>
  </si>
  <si>
    <t xml:space="preserve">Location: Coffs Harbour </t>
  </si>
  <si>
    <t>2018 Allocations for NSW Grommet State Surfing Titles for each region</t>
  </si>
  <si>
    <t>George Pittar</t>
  </si>
  <si>
    <t>Lewis  Milner</t>
  </si>
  <si>
    <t>reese lawson</t>
  </si>
  <si>
    <t>Max Grayling</t>
  </si>
  <si>
    <t>Tiaan  Cronje</t>
  </si>
  <si>
    <t>Van Whiteman</t>
  </si>
  <si>
    <t>Ruben Casteigt</t>
  </si>
  <si>
    <t>Ethan Raper</t>
  </si>
  <si>
    <t>Sam Stead</t>
  </si>
  <si>
    <t>Gilbert Pybus</t>
  </si>
  <si>
    <t>Sam French</t>
  </si>
  <si>
    <t>Jamie Thomson</t>
  </si>
  <si>
    <t>Jack Bannister</t>
  </si>
  <si>
    <t>Carter Harris</t>
  </si>
  <si>
    <t>Jack Anderson</t>
  </si>
  <si>
    <t>Harry Stevenson</t>
  </si>
  <si>
    <t>Tas Grainger</t>
  </si>
  <si>
    <t>Rory Kissane</t>
  </si>
  <si>
    <t>Arch Whiteman</t>
  </si>
  <si>
    <t>Sam Partington</t>
  </si>
  <si>
    <t>Sam Howell</t>
  </si>
  <si>
    <t>TJ Gannon</t>
  </si>
  <si>
    <t>Jesse Starling</t>
  </si>
  <si>
    <t>Hunter Kelleher</t>
  </si>
  <si>
    <t>Tiya Collins</t>
  </si>
  <si>
    <t>Nica Frayne</t>
  </si>
  <si>
    <t>Axel Rose - Curotta</t>
  </si>
  <si>
    <t>Emerson Raper</t>
  </si>
  <si>
    <t>Kobi Clements</t>
  </si>
  <si>
    <t>Jasper Giddy</t>
  </si>
  <si>
    <t>Saxon reber</t>
  </si>
  <si>
    <t>Benny Wilson</t>
  </si>
  <si>
    <t>kai allen</t>
  </si>
  <si>
    <t>Jack Webster</t>
  </si>
  <si>
    <t>Jack Lawson</t>
  </si>
  <si>
    <t>Ethan Dodson</t>
  </si>
  <si>
    <t>Ethan Jackson</t>
  </si>
  <si>
    <t>Sebastian  Van buuren</t>
  </si>
  <si>
    <t>Oliver Brooks</t>
  </si>
  <si>
    <t>Josh Thomson</t>
  </si>
  <si>
    <t>Lachie Selleck</t>
  </si>
  <si>
    <t>Will Barry</t>
  </si>
  <si>
    <t>Tasman Parnell</t>
  </si>
  <si>
    <t>Levi Shallis</t>
  </si>
  <si>
    <t>William Pascoe</t>
  </si>
  <si>
    <t>Harrison Hardy</t>
  </si>
  <si>
    <t>Ryan Donovan</t>
  </si>
  <si>
    <t>alexander jacobs</t>
  </si>
  <si>
    <t>Oliver Heintz</t>
  </si>
  <si>
    <t>Luke McManus</t>
  </si>
  <si>
    <t>Gor Ozharovsky</t>
  </si>
  <si>
    <t>Gabi Spake</t>
  </si>
  <si>
    <t>Lily  Macdonald</t>
  </si>
  <si>
    <t xml:space="preserve">Kyla  Whitfield </t>
  </si>
  <si>
    <t>Eve Coulter</t>
  </si>
  <si>
    <t>Astrid  Osborn</t>
  </si>
  <si>
    <t>Sienna Hinwood</t>
  </si>
  <si>
    <t>Chloe Blount</t>
  </si>
  <si>
    <t>Halina Morley</t>
  </si>
  <si>
    <t>Yana Marks</t>
  </si>
  <si>
    <t>Hunter Roberts</t>
  </si>
  <si>
    <t>Zoe Prelc</t>
  </si>
  <si>
    <t>Xavier Bryce</t>
  </si>
  <si>
    <t>Winter Vincent</t>
  </si>
  <si>
    <t>Kai McGovern</t>
  </si>
  <si>
    <t>Billy Haoui</t>
  </si>
  <si>
    <t>Archie Mandin</t>
  </si>
  <si>
    <t>Baxter Hurt</t>
  </si>
  <si>
    <t>Jack  Macdonald</t>
  </si>
  <si>
    <t>Kalan Orchard</t>
  </si>
  <si>
    <t>Cooper Todd</t>
  </si>
  <si>
    <t>Dane  Custer</t>
  </si>
  <si>
    <t>Oscar St Pierre</t>
  </si>
  <si>
    <t>Maz Sheehan</t>
  </si>
  <si>
    <t>roman bunting</t>
  </si>
  <si>
    <t>Tommy Hinwood</t>
  </si>
  <si>
    <t xml:space="preserve">Vince  Gilbert </t>
  </si>
  <si>
    <t>Jude Shallis</t>
  </si>
  <si>
    <t>Jamie Allen</t>
  </si>
  <si>
    <t>Hunter Schmidt</t>
  </si>
  <si>
    <t>Final 1</t>
  </si>
  <si>
    <t>Fletcher  Kelleher</t>
  </si>
  <si>
    <t>Sol Gruendling</t>
  </si>
  <si>
    <t>Joey Gilbert</t>
  </si>
  <si>
    <t>Ben Zanatta Creagh</t>
  </si>
  <si>
    <t>Jordon Charueski</t>
  </si>
  <si>
    <t>Max Hart</t>
  </si>
  <si>
    <t>Isaiah Vaealiki</t>
  </si>
  <si>
    <t>12 Girls</t>
  </si>
  <si>
    <t>Ruby Rockstar Trew</t>
  </si>
  <si>
    <t>Jada Brown</t>
  </si>
  <si>
    <t>Milla Brown</t>
  </si>
  <si>
    <t>Eric Ellery</t>
  </si>
  <si>
    <t>Round 1</t>
  </si>
  <si>
    <t>Q-FINAL</t>
  </si>
  <si>
    <t>QF Ht1</t>
  </si>
  <si>
    <t>SF Ht1</t>
  </si>
  <si>
    <t>Semi Final 1</t>
  </si>
  <si>
    <t>QF Ht2</t>
  </si>
  <si>
    <t>Rd4</t>
  </si>
  <si>
    <t>Final</t>
  </si>
  <si>
    <t>QF Ht3</t>
  </si>
  <si>
    <t>corey lawson</t>
  </si>
  <si>
    <t>Fynn Lawson</t>
  </si>
  <si>
    <t>Heat total</t>
  </si>
  <si>
    <t>Place</t>
  </si>
  <si>
    <t>20 min</t>
  </si>
  <si>
    <t xml:space="preserve">20 min </t>
  </si>
  <si>
    <t>Dhara Cullen</t>
  </si>
  <si>
    <t>14 Girls</t>
  </si>
  <si>
    <t>Lucy Brown</t>
  </si>
  <si>
    <t>Kiahni Scott</t>
  </si>
  <si>
    <t>Under 14</t>
  </si>
  <si>
    <t>20MIN</t>
  </si>
  <si>
    <t>Beau Haoui</t>
  </si>
  <si>
    <t>Saxon Reber</t>
  </si>
  <si>
    <t>Sebastian Van Burren</t>
  </si>
  <si>
    <t>Rd2 Ht4</t>
  </si>
  <si>
    <t>Kai Allen</t>
  </si>
  <si>
    <t>Kyla Whitfield</t>
  </si>
  <si>
    <t>Lily MacDonald</t>
  </si>
  <si>
    <t>Brodie Burton</t>
  </si>
  <si>
    <t>Corey Lawson</t>
  </si>
  <si>
    <t>Jack McDonald</t>
  </si>
  <si>
    <t>8:00am</t>
  </si>
  <si>
    <t>N/S</t>
  </si>
  <si>
    <t>Eni Coates</t>
  </si>
  <si>
    <t>12 Girls Final</t>
  </si>
  <si>
    <t>Fletcher Kelleher</t>
  </si>
  <si>
    <t>Ruby Rockstar-Trew</t>
  </si>
  <si>
    <t>Lily McDonald</t>
  </si>
  <si>
    <t>Axel Rose-Currotta</t>
  </si>
  <si>
    <t>Jess Starling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</si>
</sst>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20"/>
      <color indexed="8"/>
      <name val="Calibri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Verdana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 (Body)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</font>
    <font>
      <sz val="14"/>
      <color rgb="FF000000"/>
      <name val="Calibri"/>
      <family val="2"/>
      <scheme val="minor"/>
    </font>
    <font>
      <b/>
      <sz val="30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Calibri"/>
      <family val="2"/>
    </font>
    <font>
      <sz val="11"/>
      <name val="Calibri"/>
      <family val="2"/>
    </font>
    <font>
      <sz val="12"/>
      <name val="Verdana"/>
      <family val="2"/>
    </font>
    <font>
      <sz val="20"/>
      <name val="Calibri"/>
      <family val="2"/>
    </font>
    <font>
      <sz val="1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3366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FFF880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8B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8FFE8"/>
        <bgColor indexed="64"/>
      </patternFill>
    </fill>
    <fill>
      <patternFill patternType="solid">
        <fgColor rgb="FFFF96C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5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24">
    <xf numFmtId="0" fontId="0" fillId="0" borderId="0" xfId="0"/>
    <xf numFmtId="1" fontId="4" fillId="0" borderId="0" xfId="0" applyNumberFormat="1" applyFont="1" applyBorder="1" applyAlignment="1"/>
    <xf numFmtId="0" fontId="10" fillId="0" borderId="0" xfId="0" applyNumberFormat="1" applyFont="1" applyBorder="1" applyAlignment="1">
      <alignment vertical="top" wrapText="1"/>
    </xf>
    <xf numFmtId="0" fontId="11" fillId="0" borderId="0" xfId="0" applyFont="1"/>
    <xf numFmtId="0" fontId="11" fillId="7" borderId="4" xfId="0" applyFont="1" applyFill="1" applyBorder="1"/>
    <xf numFmtId="0" fontId="12" fillId="0" borderId="2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3" fillId="8" borderId="7" xfId="0" applyFont="1" applyFill="1" applyBorder="1"/>
    <xf numFmtId="0" fontId="13" fillId="9" borderId="7" xfId="0" applyFont="1" applyFill="1" applyBorder="1"/>
    <xf numFmtId="0" fontId="12" fillId="0" borderId="8" xfId="0" applyFont="1" applyBorder="1"/>
    <xf numFmtId="0" fontId="14" fillId="0" borderId="5" xfId="0" applyFont="1" applyBorder="1"/>
    <xf numFmtId="0" fontId="15" fillId="0" borderId="0" xfId="0" applyFont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4" fillId="0" borderId="4" xfId="0" applyFont="1" applyBorder="1"/>
    <xf numFmtId="0" fontId="14" fillId="0" borderId="7" xfId="0" applyFont="1" applyBorder="1"/>
    <xf numFmtId="0" fontId="14" fillId="0" borderId="0" xfId="0" applyFont="1" applyAlignment="1">
      <alignment horizontal="center"/>
    </xf>
    <xf numFmtId="0" fontId="14" fillId="0" borderId="0" xfId="0" applyFont="1" applyBorder="1"/>
    <xf numFmtId="0" fontId="12" fillId="0" borderId="1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0" fillId="0" borderId="0" xfId="0" applyFill="1"/>
    <xf numFmtId="0" fontId="12" fillId="0" borderId="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13" fillId="0" borderId="0" xfId="0" applyFont="1" applyFill="1" applyBorder="1"/>
    <xf numFmtId="0" fontId="12" fillId="0" borderId="0" xfId="0" applyFont="1" applyBorder="1"/>
    <xf numFmtId="0" fontId="11" fillId="7" borderId="5" xfId="0" applyFont="1" applyFill="1" applyBorder="1"/>
    <xf numFmtId="0" fontId="7" fillId="0" borderId="0" xfId="0" applyNumberFormat="1" applyFont="1" applyFill="1" applyBorder="1" applyAlignment="1"/>
    <xf numFmtId="1" fontId="9" fillId="0" borderId="0" xfId="0" applyNumberFormat="1" applyFont="1" applyBorder="1" applyAlignment="1"/>
    <xf numFmtId="0" fontId="7" fillId="0" borderId="0" xfId="0" applyNumberFormat="1" applyFont="1" applyBorder="1" applyAlignment="1"/>
    <xf numFmtId="0" fontId="9" fillId="6" borderId="0" xfId="0" applyNumberFormat="1" applyFont="1" applyFill="1" applyBorder="1" applyAlignment="1">
      <alignment horizontal="center"/>
    </xf>
    <xf numFmtId="0" fontId="15" fillId="0" borderId="0" xfId="0" applyFont="1" applyBorder="1"/>
    <xf numFmtId="0" fontId="9" fillId="2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9" fillId="3" borderId="0" xfId="0" applyNumberFormat="1" applyFont="1" applyFill="1" applyBorder="1" applyAlignment="1">
      <alignment horizontal="center"/>
    </xf>
    <xf numFmtId="0" fontId="9" fillId="5" borderId="0" xfId="0" applyNumberFormat="1" applyFont="1" applyFill="1" applyBorder="1" applyAlignment="1">
      <alignment horizontal="center"/>
    </xf>
    <xf numFmtId="0" fontId="9" fillId="4" borderId="0" xfId="0" applyNumberFormat="1" applyFont="1" applyFill="1" applyBorder="1" applyAlignment="1">
      <alignment horizontal="center"/>
    </xf>
    <xf numFmtId="0" fontId="9" fillId="10" borderId="0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/>
    <xf numFmtId="1" fontId="5" fillId="0" borderId="0" xfId="0" applyNumberFormat="1" applyFont="1" applyBorder="1" applyAlignment="1"/>
    <xf numFmtId="0" fontId="6" fillId="0" borderId="0" xfId="0" applyNumberFormat="1" applyFont="1" applyBorder="1" applyAlignment="1"/>
    <xf numFmtId="0" fontId="7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/>
    <xf numFmtId="1" fontId="9" fillId="0" borderId="0" xfId="0" applyNumberFormat="1" applyFont="1" applyBorder="1" applyAlignment="1">
      <alignment horizontal="center"/>
    </xf>
    <xf numFmtId="0" fontId="3" fillId="0" borderId="5" xfId="0" applyFont="1" applyBorder="1"/>
    <xf numFmtId="0" fontId="11" fillId="0" borderId="0" xfId="0" applyFont="1" applyFill="1"/>
    <xf numFmtId="0" fontId="20" fillId="0" borderId="0" xfId="0" applyFont="1"/>
    <xf numFmtId="0" fontId="11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7" xfId="0" applyFont="1" applyBorder="1" applyAlignment="1">
      <alignment horizontal="center"/>
    </xf>
    <xf numFmtId="0" fontId="0" fillId="0" borderId="7" xfId="0" applyBorder="1"/>
    <xf numFmtId="0" fontId="14" fillId="0" borderId="10" xfId="0" applyFont="1" applyBorder="1"/>
    <xf numFmtId="0" fontId="3" fillId="0" borderId="0" xfId="0" applyFont="1" applyFill="1" applyBorder="1"/>
    <xf numFmtId="0" fontId="21" fillId="0" borderId="0" xfId="0" applyFont="1"/>
    <xf numFmtId="0" fontId="19" fillId="0" borderId="0" xfId="0" applyFont="1" applyFill="1" applyBorder="1"/>
    <xf numFmtId="0" fontId="14" fillId="0" borderId="5" xfId="0" applyFont="1" applyFill="1" applyBorder="1"/>
    <xf numFmtId="0" fontId="11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11" borderId="4" xfId="0" applyFont="1" applyFill="1" applyBorder="1"/>
    <xf numFmtId="0" fontId="14" fillId="0" borderId="2" xfId="0" applyFont="1" applyBorder="1"/>
    <xf numFmtId="0" fontId="15" fillId="0" borderId="5" xfId="0" applyFont="1" applyBorder="1"/>
    <xf numFmtId="0" fontId="14" fillId="0" borderId="12" xfId="0" applyFont="1" applyBorder="1"/>
    <xf numFmtId="0" fontId="14" fillId="0" borderId="6" xfId="0" applyFont="1" applyBorder="1"/>
    <xf numFmtId="0" fontId="15" fillId="12" borderId="5" xfId="0" applyFont="1" applyFill="1" applyBorder="1"/>
    <xf numFmtId="0" fontId="15" fillId="13" borderId="7" xfId="0" applyFont="1" applyFill="1" applyBorder="1"/>
    <xf numFmtId="0" fontId="14" fillId="0" borderId="8" xfId="0" applyFont="1" applyBorder="1"/>
    <xf numFmtId="0" fontId="12" fillId="0" borderId="4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4" fillId="0" borderId="11" xfId="0" applyFont="1" applyBorder="1"/>
    <xf numFmtId="0" fontId="12" fillId="0" borderId="0" xfId="0" applyFont="1" applyBorder="1" applyAlignment="1">
      <alignment horizontal="center"/>
    </xf>
    <xf numFmtId="0" fontId="12" fillId="0" borderId="2" xfId="0" quotePrefix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1" fillId="0" borderId="2" xfId="0" applyFont="1" applyBorder="1"/>
    <xf numFmtId="0" fontId="11" fillId="0" borderId="6" xfId="0" applyFont="1" applyBorder="1"/>
    <xf numFmtId="16" fontId="11" fillId="0" borderId="0" xfId="0" applyNumberFormat="1" applyFont="1"/>
    <xf numFmtId="0" fontId="11" fillId="0" borderId="8" xfId="0" applyFont="1" applyBorder="1"/>
    <xf numFmtId="0" fontId="12" fillId="0" borderId="3" xfId="0" applyFont="1" applyBorder="1" applyAlignment="1">
      <alignment horizontal="center"/>
    </xf>
    <xf numFmtId="0" fontId="11" fillId="0" borderId="5" xfId="0" applyFont="1" applyBorder="1"/>
    <xf numFmtId="0" fontId="12" fillId="0" borderId="9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6" fillId="0" borderId="0" xfId="0" applyFont="1" applyFill="1"/>
    <xf numFmtId="0" fontId="14" fillId="0" borderId="7" xfId="0" applyFont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24" fillId="0" borderId="5" xfId="0" applyFont="1" applyFill="1" applyBorder="1" applyAlignment="1">
      <alignment wrapText="1"/>
    </xf>
    <xf numFmtId="0" fontId="24" fillId="0" borderId="0" xfId="0" applyFont="1" applyFill="1" applyAlignment="1">
      <alignment wrapText="1"/>
    </xf>
    <xf numFmtId="0" fontId="29" fillId="0" borderId="5" xfId="0" applyFont="1" applyFill="1" applyBorder="1" applyAlignment="1">
      <alignment vertical="center"/>
    </xf>
    <xf numFmtId="0" fontId="0" fillId="0" borderId="5" xfId="0" applyFill="1" applyBorder="1"/>
    <xf numFmtId="0" fontId="30" fillId="0" borderId="0" xfId="0" applyFont="1" applyFill="1" applyBorder="1"/>
    <xf numFmtId="0" fontId="31" fillId="0" borderId="5" xfId="0" applyFont="1" applyFill="1" applyBorder="1" applyAlignment="1">
      <alignment vertical="center"/>
    </xf>
    <xf numFmtId="0" fontId="32" fillId="14" borderId="5" xfId="0" applyFont="1" applyFill="1" applyBorder="1" applyAlignment="1">
      <alignment horizontal="left"/>
    </xf>
    <xf numFmtId="0" fontId="32" fillId="15" borderId="5" xfId="0" applyFont="1" applyFill="1" applyBorder="1" applyAlignment="1">
      <alignment horizontal="left"/>
    </xf>
    <xf numFmtId="0" fontId="32" fillId="16" borderId="5" xfId="0" applyFont="1" applyFill="1" applyBorder="1" applyAlignment="1">
      <alignment horizontal="left"/>
    </xf>
    <xf numFmtId="0" fontId="32" fillId="17" borderId="5" xfId="0" applyFont="1" applyFill="1" applyBorder="1" applyAlignment="1">
      <alignment horizontal="left"/>
    </xf>
    <xf numFmtId="0" fontId="29" fillId="0" borderId="5" xfId="0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30" fillId="0" borderId="0" xfId="0" applyFont="1" applyBorder="1" applyAlignment="1">
      <alignment wrapText="1"/>
    </xf>
    <xf numFmtId="0" fontId="33" fillId="0" borderId="0" xfId="0" applyFont="1" applyAlignment="1">
      <alignment horizontal="left" vertical="center"/>
    </xf>
    <xf numFmtId="0" fontId="30" fillId="0" borderId="0" xfId="0" applyFont="1" applyFill="1" applyAlignment="1">
      <alignment wrapText="1"/>
    </xf>
    <xf numFmtId="0" fontId="30" fillId="0" borderId="0" xfId="0" applyFont="1" applyFill="1" applyBorder="1" applyAlignment="1">
      <alignment wrapText="1"/>
    </xf>
    <xf numFmtId="0" fontId="3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2" fontId="12" fillId="0" borderId="5" xfId="0" quotePrefix="1" applyNumberFormat="1" applyFont="1" applyBorder="1" applyAlignment="1">
      <alignment horizontal="center"/>
    </xf>
    <xf numFmtId="0" fontId="34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26" fillId="0" borderId="11" xfId="0" applyFont="1" applyBorder="1"/>
    <xf numFmtId="0" fontId="26" fillId="0" borderId="2" xfId="0" applyFont="1" applyBorder="1"/>
    <xf numFmtId="0" fontId="26" fillId="0" borderId="8" xfId="0" applyFont="1" applyBorder="1"/>
    <xf numFmtId="0" fontId="11" fillId="0" borderId="0" xfId="0" applyFont="1" applyAlignment="1">
      <alignment horizontal="left"/>
    </xf>
    <xf numFmtId="0" fontId="26" fillId="0" borderId="3" xfId="0" applyFont="1" applyBorder="1"/>
    <xf numFmtId="0" fontId="26" fillId="0" borderId="1" xfId="0" applyFont="1" applyBorder="1"/>
    <xf numFmtId="0" fontId="26" fillId="0" borderId="9" xfId="0" applyFont="1" applyBorder="1"/>
    <xf numFmtId="0" fontId="14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35" fillId="0" borderId="0" xfId="0" applyFont="1" applyFill="1" applyBorder="1"/>
    <xf numFmtId="0" fontId="32" fillId="0" borderId="0" xfId="0" applyFont="1"/>
    <xf numFmtId="0" fontId="26" fillId="0" borderId="0" xfId="0" applyFont="1" applyFill="1" applyBorder="1"/>
    <xf numFmtId="0" fontId="32" fillId="0" borderId="0" xfId="0" applyFont="1" applyFill="1" applyBorder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2" fillId="0" borderId="5" xfId="0" applyFont="1" applyFill="1" applyBorder="1"/>
    <xf numFmtId="0" fontId="13" fillId="12" borderId="5" xfId="0" applyFont="1" applyFill="1" applyBorder="1"/>
    <xf numFmtId="0" fontId="9" fillId="18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2" fillId="0" borderId="0" xfId="0" applyFont="1"/>
    <xf numFmtId="0" fontId="0" fillId="19" borderId="0" xfId="0" applyFill="1" applyBorder="1"/>
    <xf numFmtId="0" fontId="36" fillId="0" borderId="0" xfId="0" applyFont="1" applyFill="1" applyBorder="1"/>
    <xf numFmtId="0" fontId="36" fillId="0" borderId="0" xfId="0" applyFont="1" applyFill="1"/>
    <xf numFmtId="0" fontId="12" fillId="0" borderId="0" xfId="0" applyFont="1" applyFill="1"/>
    <xf numFmtId="0" fontId="12" fillId="0" borderId="3" xfId="0" applyFont="1" applyFill="1" applyBorder="1"/>
    <xf numFmtId="0" fontId="12" fillId="0" borderId="4" xfId="0" applyFont="1" applyFill="1" applyBorder="1"/>
    <xf numFmtId="0" fontId="12" fillId="0" borderId="11" xfId="0" applyFont="1" applyFill="1" applyBorder="1"/>
    <xf numFmtId="0" fontId="12" fillId="0" borderId="1" xfId="0" applyFont="1" applyFill="1" applyBorder="1"/>
    <xf numFmtId="0" fontId="12" fillId="0" borderId="2" xfId="0" applyFont="1" applyFill="1" applyBorder="1"/>
    <xf numFmtId="0" fontId="12" fillId="0" borderId="6" xfId="0" applyFont="1" applyFill="1" applyBorder="1"/>
    <xf numFmtId="0" fontId="12" fillId="0" borderId="13" xfId="0" applyFont="1" applyFill="1" applyBorder="1"/>
    <xf numFmtId="0" fontId="12" fillId="19" borderId="5" xfId="0" applyFont="1" applyFill="1" applyBorder="1" applyAlignment="1">
      <alignment horizontal="center"/>
    </xf>
    <xf numFmtId="0" fontId="12" fillId="0" borderId="14" xfId="0" applyFont="1" applyFill="1" applyBorder="1"/>
    <xf numFmtId="0" fontId="12" fillId="0" borderId="15" xfId="0" applyFont="1" applyFill="1" applyBorder="1"/>
    <xf numFmtId="0" fontId="11" fillId="0" borderId="0" xfId="0" applyFont="1" applyFill="1" applyAlignment="1">
      <alignment horizontal="center"/>
    </xf>
    <xf numFmtId="0" fontId="12" fillId="19" borderId="0" xfId="0" applyFont="1" applyFill="1" applyBorder="1" applyAlignment="1">
      <alignment horizontal="center"/>
    </xf>
    <xf numFmtId="0" fontId="12" fillId="0" borderId="5" xfId="0" quotePrefix="1" applyFont="1" applyFill="1" applyBorder="1" applyAlignment="1">
      <alignment horizontal="center"/>
    </xf>
    <xf numFmtId="0" fontId="12" fillId="0" borderId="7" xfId="0" applyFont="1" applyFill="1" applyBorder="1"/>
    <xf numFmtId="0" fontId="12" fillId="0" borderId="8" xfId="0" applyFont="1" applyFill="1" applyBorder="1"/>
    <xf numFmtId="2" fontId="12" fillId="0" borderId="0" xfId="0" quotePrefix="1" applyNumberFormat="1" applyFont="1" applyFill="1" applyBorder="1" applyAlignment="1">
      <alignment horizontal="center"/>
    </xf>
    <xf numFmtId="0" fontId="12" fillId="0" borderId="0" xfId="0" quotePrefix="1" applyFont="1" applyFill="1" applyBorder="1" applyAlignment="1">
      <alignment horizontal="center"/>
    </xf>
    <xf numFmtId="0" fontId="37" fillId="0" borderId="0" xfId="0" applyFont="1"/>
    <xf numFmtId="0" fontId="38" fillId="0" borderId="0" xfId="0" applyFont="1"/>
    <xf numFmtId="0" fontId="9" fillId="2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39" fillId="0" borderId="0" xfId="0" applyFont="1" applyFill="1" applyBorder="1"/>
    <xf numFmtId="0" fontId="39" fillId="0" borderId="0" xfId="0" applyNumberFormat="1" applyFont="1" applyFill="1" applyBorder="1" applyAlignment="1">
      <alignment horizontal="left"/>
    </xf>
    <xf numFmtId="0" fontId="36" fillId="0" borderId="0" xfId="0" applyFont="1" applyBorder="1"/>
    <xf numFmtId="1" fontId="40" fillId="0" borderId="0" xfId="0" applyNumberFormat="1" applyFont="1" applyBorder="1" applyAlignment="1">
      <alignment horizontal="center"/>
    </xf>
    <xf numFmtId="1" fontId="40" fillId="0" borderId="0" xfId="0" applyNumberFormat="1" applyFont="1" applyBorder="1" applyAlignment="1"/>
    <xf numFmtId="1" fontId="39" fillId="0" borderId="0" xfId="0" applyNumberFormat="1" applyFont="1" applyBorder="1" applyAlignment="1"/>
    <xf numFmtId="0" fontId="36" fillId="0" borderId="0" xfId="0" applyFont="1"/>
    <xf numFmtId="18" fontId="39" fillId="0" borderId="0" xfId="0" applyNumberFormat="1" applyFont="1" applyFill="1" applyBorder="1" applyAlignment="1">
      <alignment horizontal="left"/>
    </xf>
    <xf numFmtId="20" fontId="39" fillId="0" borderId="0" xfId="0" applyNumberFormat="1" applyFont="1" applyFill="1" applyBorder="1" applyAlignment="1">
      <alignment horizontal="left"/>
    </xf>
    <xf numFmtId="0" fontId="41" fillId="0" borderId="0" xfId="0" applyNumberFormat="1" applyFont="1" applyBorder="1" applyAlignment="1">
      <alignment vertical="top" wrapText="1"/>
    </xf>
    <xf numFmtId="1" fontId="42" fillId="0" borderId="0" xfId="0" applyNumberFormat="1" applyFont="1" applyBorder="1" applyAlignment="1">
      <alignment horizontal="center"/>
    </xf>
    <xf numFmtId="1" fontId="43" fillId="0" borderId="0" xfId="0" applyNumberFormat="1" applyFont="1" applyBorder="1" applyAlignment="1">
      <alignment horizontal="center"/>
    </xf>
    <xf numFmtId="0" fontId="39" fillId="0" borderId="0" xfId="0" applyNumberFormat="1" applyFont="1" applyBorder="1" applyAlignment="1">
      <alignment horizontal="center"/>
    </xf>
    <xf numFmtId="18" fontId="36" fillId="0" borderId="0" xfId="0" applyNumberFormat="1" applyFont="1" applyAlignment="1">
      <alignment horizontal="left"/>
    </xf>
    <xf numFmtId="18" fontId="36" fillId="0" borderId="0" xfId="0" applyNumberFormat="1" applyFont="1" applyFill="1" applyAlignment="1">
      <alignment horizontal="left"/>
    </xf>
    <xf numFmtId="18" fontId="14" fillId="0" borderId="0" xfId="0" applyNumberFormat="1" applyFont="1" applyAlignment="1">
      <alignment horizontal="left"/>
    </xf>
    <xf numFmtId="0" fontId="33" fillId="9" borderId="5" xfId="0" applyFont="1" applyFill="1" applyBorder="1"/>
    <xf numFmtId="0" fontId="14" fillId="21" borderId="0" xfId="0" applyFont="1" applyFill="1" applyAlignment="1">
      <alignment horizontal="center"/>
    </xf>
    <xf numFmtId="0" fontId="13" fillId="0" borderId="0" xfId="0" applyFont="1" applyAlignment="1"/>
    <xf numFmtId="0" fontId="26" fillId="0" borderId="0" xfId="0" applyFont="1" applyAlignment="1"/>
    <xf numFmtId="0" fontId="26" fillId="0" borderId="2" xfId="0" applyFont="1" applyBorder="1" applyAlignment="1"/>
    <xf numFmtId="0" fontId="26" fillId="0" borderId="8" xfId="0" applyFont="1" applyBorder="1" applyAlignment="1"/>
    <xf numFmtId="0" fontId="26" fillId="0" borderId="5" xfId="0" applyFont="1" applyBorder="1" applyAlignment="1"/>
    <xf numFmtId="0" fontId="0" fillId="0" borderId="0" xfId="0" applyAlignment="1"/>
    <xf numFmtId="0" fontId="14" fillId="0" borderId="5" xfId="0" applyFont="1" applyFill="1" applyBorder="1" applyAlignment="1"/>
    <xf numFmtId="0" fontId="14" fillId="0" borderId="5" xfId="0" applyFont="1" applyBorder="1" applyAlignment="1"/>
    <xf numFmtId="0" fontId="12" fillId="0" borderId="0" xfId="0" applyFont="1"/>
    <xf numFmtId="0" fontId="26" fillId="0" borderId="5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1" fillId="0" borderId="5" xfId="0" applyFont="1" applyFill="1" applyBorder="1"/>
    <xf numFmtId="0" fontId="13" fillId="0" borderId="5" xfId="0" applyFont="1" applyFill="1" applyBorder="1"/>
    <xf numFmtId="0" fontId="15" fillId="0" borderId="5" xfId="0" applyFont="1" applyFill="1" applyBorder="1"/>
    <xf numFmtId="0" fontId="11" fillId="0" borderId="4" xfId="0" applyFont="1" applyFill="1" applyBorder="1"/>
    <xf numFmtId="0" fontId="13" fillId="0" borderId="7" xfId="0" applyFont="1" applyFill="1" applyBorder="1"/>
    <xf numFmtId="0" fontId="7" fillId="12" borderId="0" xfId="0" applyNumberFormat="1" applyFont="1" applyFill="1" applyBorder="1" applyAlignment="1">
      <alignment horizontal="center"/>
    </xf>
    <xf numFmtId="0" fontId="30" fillId="0" borderId="0" xfId="0" applyFont="1" applyFill="1" applyBorder="1"/>
    <xf numFmtId="0" fontId="26" fillId="0" borderId="5" xfId="0" applyFont="1" applyFill="1" applyBorder="1"/>
    <xf numFmtId="0" fontId="14" fillId="0" borderId="0" xfId="0" applyFont="1" applyFill="1" applyBorder="1" applyAlignment="1"/>
    <xf numFmtId="0" fontId="15" fillId="0" borderId="0" xfId="0" applyFont="1" applyFill="1"/>
    <xf numFmtId="0" fontId="15" fillId="0" borderId="0" xfId="0" applyFont="1" applyAlignment="1"/>
    <xf numFmtId="0" fontId="14" fillId="0" borderId="0" xfId="0" applyFont="1" applyAlignment="1"/>
    <xf numFmtId="0" fontId="14" fillId="0" borderId="0" xfId="0" applyFont="1" applyFill="1"/>
    <xf numFmtId="0" fontId="14" fillId="0" borderId="0" xfId="0" applyFont="1" applyBorder="1" applyAlignmen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Medium9"/>
  <colors>
    <mruColors>
      <color rgb="FFFF96C0"/>
      <color rgb="FFFF9933"/>
      <color rgb="FFFF66FF"/>
      <color rgb="FF48FFE8"/>
      <color rgb="FFFF8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2:N51"/>
  <sheetViews>
    <sheetView tabSelected="1" workbookViewId="0">
      <selection activeCell="B11" sqref="B11"/>
    </sheetView>
  </sheetViews>
  <sheetFormatPr baseColWidth="10" defaultColWidth="8.83203125" defaultRowHeight="15" x14ac:dyDescent="0.2"/>
  <cols>
    <col min="1" max="1" width="16" customWidth="1"/>
    <col min="2" max="2" width="14.6640625" customWidth="1"/>
    <col min="3" max="4" width="12.6640625" customWidth="1"/>
    <col min="6" max="6" width="14.33203125" customWidth="1"/>
    <col min="7" max="7" width="11.33203125" style="187" customWidth="1"/>
    <col min="8" max="8" width="9.5" customWidth="1"/>
    <col min="9" max="9" width="14.33203125" customWidth="1"/>
    <col min="10" max="10" width="21.1640625" customWidth="1"/>
    <col min="11" max="11" width="12.33203125" customWidth="1"/>
    <col min="13" max="13" width="11.6640625" customWidth="1"/>
    <col min="14" max="14" width="10" bestFit="1" customWidth="1"/>
  </cols>
  <sheetData>
    <row r="2" spans="1:14" ht="14" customHeight="1" x14ac:dyDescent="0.2">
      <c r="A2" s="28"/>
      <c r="B2" s="28"/>
      <c r="C2" s="28"/>
      <c r="D2" s="87"/>
      <c r="E2" s="28"/>
      <c r="F2" s="28"/>
      <c r="G2" s="183"/>
      <c r="H2" s="28"/>
      <c r="I2" s="28"/>
      <c r="J2" s="28"/>
    </row>
    <row r="3" spans="1:14" ht="25" customHeight="1" x14ac:dyDescent="0.3">
      <c r="A3" s="1"/>
      <c r="D3" s="1"/>
      <c r="E3" s="43" t="s">
        <v>0</v>
      </c>
      <c r="F3" s="88"/>
      <c r="G3" s="191"/>
      <c r="H3" s="44"/>
      <c r="I3" s="1"/>
      <c r="J3" s="1"/>
    </row>
    <row r="4" spans="1:14" ht="23" customHeight="1" x14ac:dyDescent="0.3">
      <c r="A4" s="1"/>
      <c r="D4" s="45" t="s">
        <v>85</v>
      </c>
      <c r="E4" s="1"/>
      <c r="F4" s="85"/>
      <c r="G4" s="184"/>
      <c r="H4" s="1"/>
      <c r="I4" s="1"/>
      <c r="J4" s="1"/>
    </row>
    <row r="5" spans="1:14" ht="23" customHeight="1" x14ac:dyDescent="0.3">
      <c r="A5" s="1"/>
      <c r="D5" s="1"/>
      <c r="E5" s="45" t="s">
        <v>1</v>
      </c>
      <c r="F5" s="86"/>
      <c r="G5" s="192"/>
      <c r="H5" s="1"/>
      <c r="I5" s="1"/>
      <c r="J5" s="1"/>
    </row>
    <row r="6" spans="1:14" ht="14" customHeight="1" x14ac:dyDescent="0.2">
      <c r="A6" s="1"/>
      <c r="D6" s="1"/>
      <c r="E6" s="1"/>
      <c r="F6" s="85"/>
      <c r="G6" s="184"/>
      <c r="H6" s="1"/>
      <c r="I6" s="1"/>
      <c r="J6" s="1"/>
    </row>
    <row r="7" spans="1:14" ht="18" customHeight="1" x14ac:dyDescent="0.25">
      <c r="A7" s="1"/>
      <c r="D7" s="1"/>
      <c r="E7" s="1"/>
      <c r="F7" s="46" t="s">
        <v>60</v>
      </c>
      <c r="G7" s="193"/>
      <c r="H7" s="47"/>
      <c r="I7" s="1"/>
      <c r="J7" s="1"/>
    </row>
    <row r="8" spans="1:14" ht="18" customHeight="1" x14ac:dyDescent="0.25">
      <c r="A8" s="1"/>
      <c r="C8" s="215" t="s">
        <v>86</v>
      </c>
      <c r="D8" s="215"/>
      <c r="E8" s="215"/>
      <c r="F8" s="215"/>
      <c r="G8" s="215"/>
      <c r="H8" s="215"/>
      <c r="I8" s="215"/>
      <c r="J8" s="215"/>
    </row>
    <row r="9" spans="1:14" ht="18" customHeight="1" x14ac:dyDescent="0.25">
      <c r="A9" s="1"/>
      <c r="D9" s="1"/>
      <c r="E9" s="1"/>
      <c r="F9" s="46" t="s">
        <v>2</v>
      </c>
      <c r="G9" s="193"/>
      <c r="H9" s="48"/>
      <c r="I9" s="48"/>
      <c r="J9" s="33"/>
    </row>
    <row r="10" spans="1:14" ht="18" customHeight="1" x14ac:dyDescent="0.25">
      <c r="A10" s="1"/>
      <c r="D10" s="33"/>
      <c r="E10" s="33"/>
      <c r="F10" s="46" t="s">
        <v>3</v>
      </c>
      <c r="G10" s="193"/>
      <c r="H10" s="33"/>
      <c r="I10" s="33"/>
      <c r="J10" s="1"/>
    </row>
    <row r="11" spans="1:14" ht="19" x14ac:dyDescent="0.25">
      <c r="A11" s="1"/>
      <c r="B11" s="28"/>
      <c r="C11" s="215" t="s">
        <v>84</v>
      </c>
      <c r="D11" s="215"/>
      <c r="E11" s="215"/>
      <c r="F11" s="215"/>
      <c r="G11" s="215"/>
      <c r="H11" s="215"/>
      <c r="I11" s="215"/>
      <c r="J11" s="215"/>
    </row>
    <row r="12" spans="1:14" x14ac:dyDescent="0.2">
      <c r="A12" s="1"/>
      <c r="B12" s="1"/>
      <c r="C12" s="1"/>
      <c r="D12" s="1"/>
      <c r="E12" s="1"/>
      <c r="F12" s="1"/>
      <c r="G12" s="185"/>
      <c r="H12" s="1"/>
      <c r="I12" s="1"/>
      <c r="J12" s="1"/>
    </row>
    <row r="13" spans="1:14" ht="19" x14ac:dyDescent="0.25">
      <c r="A13" s="33"/>
      <c r="B13" s="33"/>
      <c r="C13" s="33"/>
      <c r="D13" s="33"/>
      <c r="E13" s="33"/>
      <c r="F13" s="33"/>
      <c r="G13" s="186"/>
      <c r="H13" s="33"/>
      <c r="I13" s="33"/>
      <c r="J13" s="33"/>
      <c r="K13" s="33"/>
      <c r="L13" s="20"/>
      <c r="M13" s="20"/>
    </row>
    <row r="14" spans="1:14" ht="19" x14ac:dyDescent="0.25">
      <c r="A14" s="34" t="s">
        <v>101</v>
      </c>
      <c r="B14" s="33"/>
      <c r="C14" s="33"/>
      <c r="D14" s="33"/>
      <c r="E14" s="33"/>
      <c r="H14" s="33"/>
      <c r="I14" s="34" t="s">
        <v>100</v>
      </c>
      <c r="J14" s="33"/>
      <c r="K14" s="33"/>
      <c r="L14" s="20"/>
      <c r="M14" s="20"/>
    </row>
    <row r="15" spans="1:14" ht="19" x14ac:dyDescent="0.25">
      <c r="A15" s="34" t="s">
        <v>4</v>
      </c>
      <c r="B15" s="33"/>
      <c r="C15" s="33"/>
      <c r="D15" s="33"/>
      <c r="E15" s="33"/>
      <c r="F15" s="32" t="s">
        <v>230</v>
      </c>
      <c r="G15" s="188"/>
      <c r="H15" s="34" t="s">
        <v>4</v>
      </c>
      <c r="J15" s="33"/>
      <c r="K15" s="33"/>
      <c r="L15" s="20"/>
      <c r="M15" s="97" t="s">
        <v>230</v>
      </c>
      <c r="N15" s="196"/>
    </row>
    <row r="16" spans="1:14" ht="19" x14ac:dyDescent="0.25">
      <c r="A16" s="34">
        <v>1</v>
      </c>
      <c r="B16" s="35" t="s">
        <v>41</v>
      </c>
      <c r="C16" s="35" t="s">
        <v>5</v>
      </c>
      <c r="D16" s="35" t="s">
        <v>6</v>
      </c>
      <c r="E16" s="35" t="s">
        <v>7</v>
      </c>
      <c r="F16" s="98" t="s">
        <v>62</v>
      </c>
      <c r="G16" s="188"/>
      <c r="H16" s="36">
        <v>1</v>
      </c>
      <c r="I16" s="37" t="s">
        <v>12</v>
      </c>
      <c r="J16" s="37" t="s">
        <v>5</v>
      </c>
      <c r="K16" s="37" t="s">
        <v>55</v>
      </c>
      <c r="L16" s="37" t="s">
        <v>7</v>
      </c>
      <c r="M16" s="20" t="s">
        <v>61</v>
      </c>
      <c r="N16" s="196"/>
    </row>
    <row r="17" spans="1:14" ht="19" x14ac:dyDescent="0.25">
      <c r="A17" s="34">
        <v>2</v>
      </c>
      <c r="B17" s="35" t="s">
        <v>8</v>
      </c>
      <c r="C17" s="35" t="s">
        <v>5</v>
      </c>
      <c r="D17" s="35" t="s">
        <v>6</v>
      </c>
      <c r="E17" s="35" t="s">
        <v>9</v>
      </c>
      <c r="F17" s="98" t="s">
        <v>63</v>
      </c>
      <c r="G17" s="189"/>
      <c r="H17" s="36">
        <v>2</v>
      </c>
      <c r="I17" s="37" t="s">
        <v>12</v>
      </c>
      <c r="J17" s="37" t="s">
        <v>5</v>
      </c>
      <c r="K17" s="37" t="s">
        <v>55</v>
      </c>
      <c r="L17" s="37" t="s">
        <v>9</v>
      </c>
      <c r="M17" s="20" t="s">
        <v>61</v>
      </c>
      <c r="N17" s="196"/>
    </row>
    <row r="18" spans="1:14" ht="19" x14ac:dyDescent="0.25">
      <c r="A18" s="34">
        <v>3</v>
      </c>
      <c r="B18" s="35" t="s">
        <v>8</v>
      </c>
      <c r="C18" s="35" t="s">
        <v>5</v>
      </c>
      <c r="D18" s="35" t="s">
        <v>6</v>
      </c>
      <c r="E18" s="35" t="s">
        <v>10</v>
      </c>
      <c r="F18" s="98" t="s">
        <v>62</v>
      </c>
      <c r="G18" s="188"/>
      <c r="H18" s="36">
        <v>3</v>
      </c>
      <c r="I18" s="37" t="s">
        <v>12</v>
      </c>
      <c r="J18" s="37" t="s">
        <v>5</v>
      </c>
      <c r="K18" s="37" t="s">
        <v>55</v>
      </c>
      <c r="L18" s="37" t="s">
        <v>10</v>
      </c>
      <c r="M18" s="20" t="s">
        <v>61</v>
      </c>
      <c r="N18" s="196"/>
    </row>
    <row r="19" spans="1:14" ht="19" x14ac:dyDescent="0.25">
      <c r="A19" s="34">
        <v>4</v>
      </c>
      <c r="B19" s="35" t="s">
        <v>8</v>
      </c>
      <c r="C19" s="35" t="s">
        <v>5</v>
      </c>
      <c r="D19" s="35" t="s">
        <v>6</v>
      </c>
      <c r="E19" s="35" t="s">
        <v>11</v>
      </c>
      <c r="F19" s="98" t="s">
        <v>63</v>
      </c>
      <c r="G19" s="188"/>
      <c r="H19" s="36">
        <v>4</v>
      </c>
      <c r="I19" s="35" t="s">
        <v>8</v>
      </c>
      <c r="J19" s="35" t="s">
        <v>5</v>
      </c>
      <c r="K19" s="35" t="s">
        <v>18</v>
      </c>
      <c r="L19" s="35" t="s">
        <v>7</v>
      </c>
      <c r="M19" s="20" t="s">
        <v>61</v>
      </c>
      <c r="N19" s="196"/>
    </row>
    <row r="20" spans="1:14" ht="19" x14ac:dyDescent="0.25">
      <c r="A20" s="34">
        <v>5</v>
      </c>
      <c r="B20" s="35" t="s">
        <v>8</v>
      </c>
      <c r="C20" s="35" t="s">
        <v>5</v>
      </c>
      <c r="D20" s="35" t="s">
        <v>20</v>
      </c>
      <c r="E20" s="35" t="s">
        <v>14</v>
      </c>
      <c r="F20" s="98" t="s">
        <v>62</v>
      </c>
      <c r="G20" s="189"/>
      <c r="H20" s="36">
        <v>5</v>
      </c>
      <c r="I20" s="35" t="s">
        <v>8</v>
      </c>
      <c r="J20" s="35" t="s">
        <v>5</v>
      </c>
      <c r="K20" s="35" t="s">
        <v>18</v>
      </c>
      <c r="L20" s="35" t="s">
        <v>9</v>
      </c>
      <c r="M20" s="20" t="s">
        <v>61</v>
      </c>
      <c r="N20" s="196"/>
    </row>
    <row r="21" spans="1:14" ht="19" x14ac:dyDescent="0.25">
      <c r="A21" s="34">
        <v>6</v>
      </c>
      <c r="B21" s="35" t="s">
        <v>8</v>
      </c>
      <c r="C21" s="35" t="s">
        <v>5</v>
      </c>
      <c r="D21" s="35" t="s">
        <v>20</v>
      </c>
      <c r="E21" s="35" t="s">
        <v>15</v>
      </c>
      <c r="F21" s="98" t="s">
        <v>63</v>
      </c>
      <c r="G21" s="188"/>
      <c r="H21" s="36">
        <v>6</v>
      </c>
      <c r="I21" s="39" t="s">
        <v>17</v>
      </c>
      <c r="J21" s="39" t="s">
        <v>5</v>
      </c>
      <c r="K21" s="39" t="s">
        <v>16</v>
      </c>
      <c r="L21" s="39" t="s">
        <v>7</v>
      </c>
      <c r="M21" s="20" t="s">
        <v>61</v>
      </c>
      <c r="N21" s="196"/>
    </row>
    <row r="22" spans="1:14" ht="19" x14ac:dyDescent="0.25">
      <c r="A22" s="34">
        <v>7</v>
      </c>
      <c r="B22" s="39" t="s">
        <v>17</v>
      </c>
      <c r="C22" s="39" t="s">
        <v>5</v>
      </c>
      <c r="D22" s="39" t="s">
        <v>6</v>
      </c>
      <c r="E22" s="39" t="s">
        <v>7</v>
      </c>
      <c r="F22" s="98" t="s">
        <v>63</v>
      </c>
      <c r="G22" s="188"/>
      <c r="H22" s="36">
        <v>7</v>
      </c>
      <c r="I22" s="39" t="s">
        <v>17</v>
      </c>
      <c r="J22" s="39" t="s">
        <v>5</v>
      </c>
      <c r="K22" s="39" t="s">
        <v>16</v>
      </c>
      <c r="L22" s="39" t="s">
        <v>42</v>
      </c>
      <c r="M22" s="20" t="s">
        <v>61</v>
      </c>
      <c r="N22" s="196"/>
    </row>
    <row r="23" spans="1:14" ht="19" x14ac:dyDescent="0.25">
      <c r="A23" s="34">
        <v>8</v>
      </c>
      <c r="B23" s="39" t="s">
        <v>17</v>
      </c>
      <c r="C23" s="39" t="s">
        <v>5</v>
      </c>
      <c r="D23" s="39" t="s">
        <v>6</v>
      </c>
      <c r="E23" s="39" t="s">
        <v>9</v>
      </c>
      <c r="F23" s="98" t="s">
        <v>62</v>
      </c>
      <c r="G23" s="189"/>
      <c r="H23" s="36">
        <v>9</v>
      </c>
      <c r="I23" s="40" t="s">
        <v>17</v>
      </c>
      <c r="J23" s="40" t="s">
        <v>13</v>
      </c>
      <c r="K23" s="40" t="s">
        <v>16</v>
      </c>
      <c r="L23" s="40" t="s">
        <v>7</v>
      </c>
      <c r="M23" s="20" t="s">
        <v>61</v>
      </c>
      <c r="N23" s="196"/>
    </row>
    <row r="24" spans="1:14" ht="19" x14ac:dyDescent="0.25">
      <c r="A24" s="34">
        <v>9</v>
      </c>
      <c r="B24" s="39" t="s">
        <v>17</v>
      </c>
      <c r="C24" s="39" t="s">
        <v>5</v>
      </c>
      <c r="D24" s="39" t="s">
        <v>6</v>
      </c>
      <c r="E24" s="39" t="s">
        <v>10</v>
      </c>
      <c r="F24" s="98" t="s">
        <v>63</v>
      </c>
      <c r="G24" s="188"/>
      <c r="H24" s="36">
        <v>10</v>
      </c>
      <c r="I24" s="40" t="s">
        <v>17</v>
      </c>
      <c r="J24" s="40" t="s">
        <v>13</v>
      </c>
      <c r="K24" s="40" t="s">
        <v>18</v>
      </c>
      <c r="L24" s="40" t="s">
        <v>9</v>
      </c>
      <c r="M24" s="20" t="s">
        <v>61</v>
      </c>
      <c r="N24" s="196"/>
    </row>
    <row r="25" spans="1:14" ht="19" x14ac:dyDescent="0.25">
      <c r="A25" s="34">
        <v>10</v>
      </c>
      <c r="B25" s="39" t="s">
        <v>17</v>
      </c>
      <c r="C25" s="39" t="s">
        <v>5</v>
      </c>
      <c r="D25" s="39" t="s">
        <v>6</v>
      </c>
      <c r="E25" s="39" t="s">
        <v>11</v>
      </c>
      <c r="F25" s="98" t="s">
        <v>62</v>
      </c>
      <c r="G25" s="188"/>
      <c r="H25" s="36">
        <v>11</v>
      </c>
      <c r="I25" s="37" t="s">
        <v>12</v>
      </c>
      <c r="J25" s="37" t="s">
        <v>5</v>
      </c>
      <c r="K25" s="37" t="s">
        <v>16</v>
      </c>
      <c r="L25" s="37" t="s">
        <v>7</v>
      </c>
      <c r="M25" s="20" t="s">
        <v>61</v>
      </c>
      <c r="N25" s="196"/>
    </row>
    <row r="26" spans="1:14" ht="19" x14ac:dyDescent="0.25">
      <c r="A26" s="34">
        <v>11</v>
      </c>
      <c r="B26" s="39" t="s">
        <v>17</v>
      </c>
      <c r="C26" s="39" t="s">
        <v>5</v>
      </c>
      <c r="D26" s="39" t="s">
        <v>6</v>
      </c>
      <c r="E26" s="39" t="s">
        <v>14</v>
      </c>
      <c r="F26" s="98" t="s">
        <v>63</v>
      </c>
      <c r="G26" s="189"/>
      <c r="H26" s="36">
        <v>12</v>
      </c>
      <c r="I26" s="37" t="s">
        <v>12</v>
      </c>
      <c r="J26" s="37" t="s">
        <v>5</v>
      </c>
      <c r="K26" s="37" t="s">
        <v>16</v>
      </c>
      <c r="L26" s="37" t="s">
        <v>9</v>
      </c>
      <c r="M26" s="20" t="s">
        <v>61</v>
      </c>
      <c r="N26" s="196"/>
    </row>
    <row r="27" spans="1:14" ht="19" x14ac:dyDescent="0.25">
      <c r="A27" s="34">
        <v>12</v>
      </c>
      <c r="B27" s="39" t="s">
        <v>17</v>
      </c>
      <c r="C27" s="39" t="s">
        <v>5</v>
      </c>
      <c r="D27" s="39" t="s">
        <v>6</v>
      </c>
      <c r="E27" s="39" t="s">
        <v>15</v>
      </c>
      <c r="F27" s="98" t="s">
        <v>62</v>
      </c>
      <c r="G27" s="188"/>
      <c r="H27" s="36">
        <v>13</v>
      </c>
      <c r="I27" s="41" t="s">
        <v>19</v>
      </c>
      <c r="J27" s="41" t="s">
        <v>59</v>
      </c>
      <c r="K27" s="41" t="s">
        <v>21</v>
      </c>
      <c r="L27" s="41" t="s">
        <v>7</v>
      </c>
      <c r="M27" s="20" t="s">
        <v>61</v>
      </c>
      <c r="N27" s="196"/>
    </row>
    <row r="28" spans="1:14" ht="19" x14ac:dyDescent="0.25">
      <c r="A28" s="34">
        <v>13</v>
      </c>
      <c r="B28" s="39" t="s">
        <v>17</v>
      </c>
      <c r="C28" s="39" t="s">
        <v>5</v>
      </c>
      <c r="D28" s="39" t="s">
        <v>6</v>
      </c>
      <c r="E28" s="39" t="s">
        <v>39</v>
      </c>
      <c r="F28" s="98" t="s">
        <v>63</v>
      </c>
      <c r="G28" s="188"/>
      <c r="H28" s="36">
        <v>14</v>
      </c>
      <c r="I28" s="150" t="s">
        <v>19</v>
      </c>
      <c r="J28" s="150" t="s">
        <v>13</v>
      </c>
      <c r="K28" s="150" t="s">
        <v>21</v>
      </c>
      <c r="L28" s="150" t="s">
        <v>7</v>
      </c>
      <c r="M28" s="20" t="s">
        <v>61</v>
      </c>
      <c r="N28" s="196"/>
    </row>
    <row r="29" spans="1:14" ht="19" x14ac:dyDescent="0.25">
      <c r="A29" s="34">
        <v>14</v>
      </c>
      <c r="B29" s="39" t="s">
        <v>17</v>
      </c>
      <c r="C29" s="39" t="s">
        <v>5</v>
      </c>
      <c r="D29" s="39" t="s">
        <v>20</v>
      </c>
      <c r="E29" s="39" t="s">
        <v>40</v>
      </c>
      <c r="F29" s="98" t="s">
        <v>62</v>
      </c>
      <c r="G29" s="189"/>
      <c r="H29" s="36">
        <v>15</v>
      </c>
      <c r="I29" s="37" t="s">
        <v>12</v>
      </c>
      <c r="J29" s="37" t="s">
        <v>5</v>
      </c>
      <c r="K29" s="37" t="s">
        <v>21</v>
      </c>
      <c r="L29" s="37" t="s">
        <v>7</v>
      </c>
      <c r="M29" s="20" t="s">
        <v>61</v>
      </c>
    </row>
    <row r="30" spans="1:14" ht="19" x14ac:dyDescent="0.25">
      <c r="A30" s="34">
        <v>15</v>
      </c>
      <c r="B30" s="40" t="s">
        <v>17</v>
      </c>
      <c r="C30" s="40" t="s">
        <v>13</v>
      </c>
      <c r="D30" s="40" t="s">
        <v>20</v>
      </c>
      <c r="E30" s="40" t="s">
        <v>7</v>
      </c>
      <c r="F30" s="98" t="s">
        <v>63</v>
      </c>
      <c r="G30" s="188"/>
      <c r="H30" s="36">
        <v>16</v>
      </c>
      <c r="I30" s="198" t="s">
        <v>218</v>
      </c>
      <c r="J30" s="198" t="s">
        <v>13</v>
      </c>
      <c r="K30" s="198" t="s">
        <v>21</v>
      </c>
      <c r="L30" s="198" t="s">
        <v>7</v>
      </c>
      <c r="M30" s="38" t="s">
        <v>219</v>
      </c>
      <c r="N30" s="196"/>
    </row>
    <row r="31" spans="1:14" ht="19" x14ac:dyDescent="0.25">
      <c r="A31" s="34">
        <v>16</v>
      </c>
      <c r="B31" s="40" t="s">
        <v>17</v>
      </c>
      <c r="C31" s="40" t="s">
        <v>13</v>
      </c>
      <c r="D31" s="40" t="s">
        <v>20</v>
      </c>
      <c r="E31" s="40" t="s">
        <v>9</v>
      </c>
      <c r="F31" s="98" t="s">
        <v>62</v>
      </c>
      <c r="G31" s="188"/>
      <c r="H31" s="36">
        <v>17</v>
      </c>
      <c r="I31" s="40" t="s">
        <v>17</v>
      </c>
      <c r="J31" s="40" t="s">
        <v>13</v>
      </c>
      <c r="K31" s="40" t="s">
        <v>21</v>
      </c>
      <c r="L31" s="40" t="s">
        <v>7</v>
      </c>
      <c r="M31" s="20" t="s">
        <v>61</v>
      </c>
      <c r="N31" s="196"/>
    </row>
    <row r="32" spans="1:14" ht="19" x14ac:dyDescent="0.25">
      <c r="A32" s="34">
        <v>17</v>
      </c>
      <c r="B32" s="40" t="s">
        <v>17</v>
      </c>
      <c r="C32" s="40" t="s">
        <v>13</v>
      </c>
      <c r="D32" s="40" t="s">
        <v>20</v>
      </c>
      <c r="E32" s="40" t="s">
        <v>10</v>
      </c>
      <c r="F32" s="98" t="s">
        <v>63</v>
      </c>
      <c r="G32" s="189"/>
      <c r="H32" s="36">
        <v>18</v>
      </c>
      <c r="I32" s="39" t="s">
        <v>17</v>
      </c>
      <c r="J32" s="39" t="s">
        <v>5</v>
      </c>
      <c r="K32" s="39" t="s">
        <v>21</v>
      </c>
      <c r="L32" s="39" t="s">
        <v>7</v>
      </c>
      <c r="M32" s="20" t="s">
        <v>61</v>
      </c>
      <c r="N32" s="196"/>
    </row>
    <row r="33" spans="1:14" ht="19" x14ac:dyDescent="0.25">
      <c r="A33" s="34">
        <v>18</v>
      </c>
      <c r="B33" s="37" t="s">
        <v>12</v>
      </c>
      <c r="C33" s="37" t="s">
        <v>5</v>
      </c>
      <c r="D33" s="37" t="s">
        <v>20</v>
      </c>
      <c r="E33" s="37" t="s">
        <v>7</v>
      </c>
      <c r="F33" s="98" t="s">
        <v>62</v>
      </c>
      <c r="G33" s="188"/>
      <c r="H33" s="36">
        <v>19</v>
      </c>
      <c r="I33" s="42" t="s">
        <v>8</v>
      </c>
      <c r="J33" s="42" t="s">
        <v>13</v>
      </c>
      <c r="K33" s="42" t="s">
        <v>21</v>
      </c>
      <c r="L33" s="42" t="s">
        <v>7</v>
      </c>
      <c r="M33" s="20" t="s">
        <v>61</v>
      </c>
      <c r="N33" s="196"/>
    </row>
    <row r="34" spans="1:14" ht="19" x14ac:dyDescent="0.25">
      <c r="A34" s="34">
        <v>19</v>
      </c>
      <c r="B34" s="37" t="s">
        <v>12</v>
      </c>
      <c r="C34" s="37" t="s">
        <v>5</v>
      </c>
      <c r="D34" s="37" t="s">
        <v>20</v>
      </c>
      <c r="E34" s="37" t="s">
        <v>9</v>
      </c>
      <c r="F34" s="98" t="s">
        <v>63</v>
      </c>
      <c r="G34" s="188"/>
      <c r="H34" s="36">
        <v>20</v>
      </c>
      <c r="I34" s="35" t="s">
        <v>8</v>
      </c>
      <c r="J34" s="35" t="s">
        <v>5</v>
      </c>
      <c r="K34" s="35" t="s">
        <v>21</v>
      </c>
      <c r="L34" s="35" t="s">
        <v>7</v>
      </c>
      <c r="M34" s="20" t="s">
        <v>61</v>
      </c>
    </row>
    <row r="35" spans="1:14" ht="19" x14ac:dyDescent="0.25">
      <c r="A35" s="34">
        <v>20</v>
      </c>
      <c r="B35" s="37" t="s">
        <v>12</v>
      </c>
      <c r="C35" s="37" t="s">
        <v>5</v>
      </c>
      <c r="D35" s="37" t="s">
        <v>20</v>
      </c>
      <c r="E35" s="37" t="s">
        <v>10</v>
      </c>
      <c r="F35" s="98" t="s">
        <v>62</v>
      </c>
      <c r="G35" s="189"/>
      <c r="H35" s="36"/>
    </row>
    <row r="36" spans="1:14" ht="19" x14ac:dyDescent="0.25">
      <c r="A36" s="34">
        <v>21</v>
      </c>
      <c r="B36" s="37" t="s">
        <v>12</v>
      </c>
      <c r="C36" s="37" t="s">
        <v>5</v>
      </c>
      <c r="D36" s="37" t="s">
        <v>20</v>
      </c>
      <c r="E36" s="37" t="s">
        <v>11</v>
      </c>
      <c r="F36" s="98" t="s">
        <v>63</v>
      </c>
      <c r="G36" s="188"/>
      <c r="H36" s="36"/>
    </row>
    <row r="37" spans="1:14" ht="19" x14ac:dyDescent="0.25">
      <c r="A37" s="34">
        <v>22</v>
      </c>
      <c r="B37" s="37" t="s">
        <v>12</v>
      </c>
      <c r="C37" s="37" t="s">
        <v>5</v>
      </c>
      <c r="D37" s="37" t="s">
        <v>20</v>
      </c>
      <c r="E37" s="37" t="s">
        <v>14</v>
      </c>
      <c r="F37" s="98" t="s">
        <v>62</v>
      </c>
      <c r="G37" s="188"/>
      <c r="H37" s="36"/>
    </row>
    <row r="38" spans="1:14" ht="19" x14ac:dyDescent="0.25">
      <c r="A38" s="34">
        <v>23</v>
      </c>
      <c r="B38" s="177" t="s">
        <v>58</v>
      </c>
      <c r="C38" s="177" t="s">
        <v>5</v>
      </c>
      <c r="D38" s="177" t="s">
        <v>20</v>
      </c>
      <c r="E38" s="177" t="s">
        <v>7</v>
      </c>
      <c r="F38" s="98" t="s">
        <v>63</v>
      </c>
      <c r="G38" s="189"/>
      <c r="H38" s="36"/>
    </row>
    <row r="39" spans="1:14" ht="19" x14ac:dyDescent="0.25">
      <c r="A39" s="34">
        <v>24</v>
      </c>
      <c r="B39" s="177" t="s">
        <v>19</v>
      </c>
      <c r="C39" s="177" t="s">
        <v>5</v>
      </c>
      <c r="D39" s="177" t="s">
        <v>20</v>
      </c>
      <c r="E39" s="177" t="s">
        <v>9</v>
      </c>
      <c r="F39" s="98" t="s">
        <v>62</v>
      </c>
      <c r="G39" s="188"/>
      <c r="H39" s="36"/>
    </row>
    <row r="40" spans="1:14" ht="19" x14ac:dyDescent="0.25">
      <c r="A40" s="34">
        <v>25</v>
      </c>
      <c r="B40" s="35" t="s">
        <v>8</v>
      </c>
      <c r="C40" s="35" t="s">
        <v>5</v>
      </c>
      <c r="D40" s="35" t="s">
        <v>55</v>
      </c>
      <c r="E40" s="35" t="s">
        <v>7</v>
      </c>
      <c r="F40" s="181" t="s">
        <v>212</v>
      </c>
      <c r="G40" s="188"/>
      <c r="H40" s="36"/>
    </row>
    <row r="41" spans="1:14" ht="19" x14ac:dyDescent="0.25">
      <c r="A41" s="34">
        <v>26</v>
      </c>
      <c r="B41" s="35" t="s">
        <v>8</v>
      </c>
      <c r="C41" s="35" t="s">
        <v>5</v>
      </c>
      <c r="D41" s="35" t="s">
        <v>55</v>
      </c>
      <c r="E41" s="35" t="s">
        <v>9</v>
      </c>
      <c r="F41" s="182" t="s">
        <v>213</v>
      </c>
      <c r="G41" s="189"/>
      <c r="H41" s="36"/>
    </row>
    <row r="42" spans="1:14" ht="19" x14ac:dyDescent="0.25">
      <c r="A42" s="34">
        <v>27</v>
      </c>
      <c r="B42" s="35" t="s">
        <v>8</v>
      </c>
      <c r="C42" s="35" t="s">
        <v>5</v>
      </c>
      <c r="D42" s="35" t="s">
        <v>55</v>
      </c>
      <c r="E42" s="35" t="s">
        <v>10</v>
      </c>
      <c r="F42" s="182" t="s">
        <v>212</v>
      </c>
      <c r="G42" s="188"/>
      <c r="H42" s="36"/>
      <c r="M42" s="57"/>
    </row>
    <row r="43" spans="1:14" ht="19" x14ac:dyDescent="0.25">
      <c r="A43" s="34">
        <v>28</v>
      </c>
      <c r="B43" s="39" t="s">
        <v>17</v>
      </c>
      <c r="C43" s="39" t="s">
        <v>5</v>
      </c>
      <c r="D43" s="39" t="s">
        <v>22</v>
      </c>
      <c r="E43" s="39" t="s">
        <v>7</v>
      </c>
      <c r="F43" s="20" t="s">
        <v>61</v>
      </c>
      <c r="G43" s="194"/>
      <c r="M43" s="23"/>
    </row>
    <row r="44" spans="1:14" ht="19" x14ac:dyDescent="0.25">
      <c r="A44" s="34">
        <v>29</v>
      </c>
      <c r="B44" s="39" t="s">
        <v>17</v>
      </c>
      <c r="C44" s="39" t="s">
        <v>5</v>
      </c>
      <c r="D44" s="39" t="s">
        <v>22</v>
      </c>
      <c r="E44" s="39" t="s">
        <v>9</v>
      </c>
      <c r="F44" s="20" t="s">
        <v>61</v>
      </c>
      <c r="G44" s="195"/>
      <c r="H44" s="36"/>
      <c r="M44" s="23"/>
    </row>
    <row r="45" spans="1:14" ht="19" x14ac:dyDescent="0.25">
      <c r="A45" s="34">
        <v>30</v>
      </c>
      <c r="B45" s="39" t="s">
        <v>17</v>
      </c>
      <c r="C45" s="39" t="s">
        <v>5</v>
      </c>
      <c r="D45" s="39" t="s">
        <v>22</v>
      </c>
      <c r="E45" s="39" t="s">
        <v>10</v>
      </c>
      <c r="F45" s="20" t="s">
        <v>61</v>
      </c>
      <c r="G45" s="195"/>
    </row>
    <row r="46" spans="1:14" ht="19" x14ac:dyDescent="0.25">
      <c r="A46" s="34">
        <v>31</v>
      </c>
      <c r="B46" s="39" t="s">
        <v>17</v>
      </c>
      <c r="C46" s="39" t="s">
        <v>5</v>
      </c>
      <c r="D46" s="39" t="s">
        <v>22</v>
      </c>
      <c r="E46" s="39" t="s">
        <v>11</v>
      </c>
      <c r="F46" s="20" t="s">
        <v>61</v>
      </c>
      <c r="G46" s="195"/>
    </row>
    <row r="47" spans="1:14" x14ac:dyDescent="0.2">
      <c r="I47" s="1"/>
      <c r="J47" s="1"/>
    </row>
    <row r="48" spans="1:14" ht="16" x14ac:dyDescent="0.2">
      <c r="I48" s="2"/>
      <c r="J48" s="2"/>
    </row>
    <row r="50" spans="6:8" x14ac:dyDescent="0.2">
      <c r="F50" s="1"/>
      <c r="G50" s="185"/>
      <c r="H50" s="1"/>
    </row>
    <row r="51" spans="6:8" ht="16" x14ac:dyDescent="0.2">
      <c r="F51" s="2"/>
      <c r="G51" s="190"/>
      <c r="H51" s="2"/>
    </row>
  </sheetData>
  <mergeCells count="2">
    <mergeCell ref="C8:J8"/>
    <mergeCell ref="C11:J11"/>
  </mergeCells>
  <phoneticPr fontId="18" type="noConversion"/>
  <pageMargins left="0.7" right="0.7" top="0.75" bottom="0.75" header="0.3" footer="0.3"/>
  <pageSetup paperSize="9" orientation="portrait" copies="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7"/>
  <sheetViews>
    <sheetView workbookViewId="0">
      <selection activeCell="C12" sqref="C12"/>
    </sheetView>
  </sheetViews>
  <sheetFormatPr baseColWidth="10" defaultColWidth="8.83203125" defaultRowHeight="15" x14ac:dyDescent="0.2"/>
  <cols>
    <col min="2" max="2" width="20.5" customWidth="1"/>
    <col min="3" max="3" width="15" customWidth="1"/>
    <col min="6" max="6" width="10.1640625" customWidth="1"/>
    <col min="7" max="7" width="16.83203125" customWidth="1"/>
  </cols>
  <sheetData>
    <row r="1" spans="1:9" ht="21" x14ac:dyDescent="0.25">
      <c r="A1" s="15" t="s">
        <v>91</v>
      </c>
      <c r="B1" s="15"/>
      <c r="C1" s="15"/>
    </row>
    <row r="2" spans="1:9" ht="21" x14ac:dyDescent="0.25">
      <c r="A2" s="15" t="s">
        <v>194</v>
      </c>
      <c r="B2" s="16"/>
      <c r="C2" s="16"/>
    </row>
    <row r="3" spans="1:9" x14ac:dyDescent="0.2">
      <c r="A3" s="27"/>
      <c r="B3" s="27"/>
      <c r="C3" s="27"/>
    </row>
    <row r="4" spans="1:9" ht="16" x14ac:dyDescent="0.2">
      <c r="A4" s="140"/>
      <c r="B4" s="140"/>
      <c r="C4" s="140"/>
      <c r="D4" s="140"/>
      <c r="E4" s="140"/>
      <c r="F4" s="140"/>
      <c r="G4" s="140"/>
      <c r="H4" s="140"/>
    </row>
    <row r="5" spans="1:9" ht="16" x14ac:dyDescent="0.2">
      <c r="A5" s="140"/>
      <c r="B5" s="140"/>
      <c r="C5" s="140"/>
      <c r="D5" s="140"/>
      <c r="E5" s="140"/>
      <c r="F5" s="140"/>
      <c r="G5" s="140"/>
      <c r="H5" s="140"/>
    </row>
    <row r="6" spans="1:9" ht="19" x14ac:dyDescent="0.25">
      <c r="A6" s="3" t="s">
        <v>23</v>
      </c>
      <c r="B6" s="3"/>
      <c r="C6" s="127" t="s">
        <v>92</v>
      </c>
      <c r="D6" s="127" t="s">
        <v>93</v>
      </c>
      <c r="E6" s="140"/>
      <c r="F6" s="140"/>
      <c r="G6" s="140"/>
      <c r="H6" s="140"/>
    </row>
    <row r="7" spans="1:9" ht="19" x14ac:dyDescent="0.25">
      <c r="A7" s="3" t="s">
        <v>186</v>
      </c>
      <c r="B7" s="3"/>
      <c r="C7" s="3"/>
      <c r="D7" s="3">
        <v>1</v>
      </c>
      <c r="E7" s="140"/>
      <c r="F7" s="29"/>
      <c r="G7" s="142"/>
      <c r="H7" s="142"/>
      <c r="I7" s="27"/>
    </row>
    <row r="8" spans="1:9" ht="19" x14ac:dyDescent="0.25">
      <c r="A8" s="31" t="s">
        <v>25</v>
      </c>
      <c r="B8" s="12" t="s">
        <v>195</v>
      </c>
      <c r="C8" s="6">
        <v>11.74</v>
      </c>
      <c r="D8" s="6">
        <v>1</v>
      </c>
      <c r="E8" s="140"/>
      <c r="F8" s="52"/>
      <c r="G8" s="27"/>
      <c r="H8" s="26"/>
      <c r="I8" s="26"/>
    </row>
    <row r="9" spans="1:9" ht="19" x14ac:dyDescent="0.25">
      <c r="A9" s="7" t="s">
        <v>26</v>
      </c>
      <c r="B9" s="12" t="s">
        <v>196</v>
      </c>
      <c r="C9" s="6">
        <v>5.23</v>
      </c>
      <c r="D9" s="6">
        <v>4</v>
      </c>
      <c r="E9" s="140"/>
      <c r="F9" s="29"/>
      <c r="G9" s="27"/>
      <c r="H9" s="26"/>
      <c r="I9" s="26"/>
    </row>
    <row r="10" spans="1:9" ht="19" x14ac:dyDescent="0.25">
      <c r="A10" s="149" t="s">
        <v>27</v>
      </c>
      <c r="B10" s="12" t="s">
        <v>197</v>
      </c>
      <c r="C10" s="148">
        <v>7.57</v>
      </c>
      <c r="D10" s="148">
        <v>2</v>
      </c>
      <c r="E10" s="142"/>
      <c r="F10" s="29"/>
      <c r="G10" s="27"/>
      <c r="H10" s="29"/>
      <c r="I10" s="27"/>
    </row>
    <row r="11" spans="1:9" ht="21" x14ac:dyDescent="0.25">
      <c r="A11" s="197" t="s">
        <v>28</v>
      </c>
      <c r="B11" s="217" t="s">
        <v>214</v>
      </c>
      <c r="C11" s="148">
        <v>7.34</v>
      </c>
      <c r="D11" s="217">
        <v>3</v>
      </c>
      <c r="E11" s="142"/>
      <c r="F11" s="52"/>
      <c r="G11" s="26"/>
      <c r="H11" s="142"/>
      <c r="I11" s="27"/>
    </row>
    <row r="12" spans="1:9" ht="19" x14ac:dyDescent="0.25">
      <c r="A12" s="26"/>
      <c r="B12" s="26"/>
      <c r="C12" s="26"/>
      <c r="D12" s="26"/>
      <c r="E12" s="142"/>
      <c r="F12" s="29"/>
      <c r="G12" s="26"/>
      <c r="H12" s="142"/>
      <c r="I12" s="27"/>
    </row>
    <row r="13" spans="1:9" ht="19" x14ac:dyDescent="0.25">
      <c r="A13" s="52"/>
      <c r="B13" s="52"/>
      <c r="C13" s="52"/>
      <c r="D13" s="52"/>
      <c r="E13" s="142"/>
      <c r="F13" s="29"/>
      <c r="G13" s="26"/>
      <c r="H13" s="142"/>
    </row>
    <row r="14" spans="1:9" ht="19" x14ac:dyDescent="0.25">
      <c r="A14" s="52"/>
      <c r="B14" s="26"/>
      <c r="C14" s="26"/>
      <c r="D14" s="26"/>
      <c r="E14" s="142"/>
      <c r="F14" s="29"/>
      <c r="G14" s="26"/>
      <c r="H14" s="142"/>
    </row>
    <row r="15" spans="1:9" ht="18.75" customHeight="1" x14ac:dyDescent="0.25">
      <c r="A15" s="29"/>
      <c r="B15" s="141"/>
      <c r="C15" s="26"/>
      <c r="D15" s="26"/>
      <c r="E15" s="142"/>
      <c r="F15" s="142"/>
      <c r="G15" s="142"/>
      <c r="H15" s="142"/>
    </row>
    <row r="16" spans="1:9" ht="19" x14ac:dyDescent="0.25">
      <c r="A16" s="29"/>
      <c r="B16" s="26"/>
      <c r="C16" s="26"/>
      <c r="D16" s="142"/>
      <c r="E16" s="142"/>
      <c r="F16" s="142"/>
      <c r="G16" s="142"/>
      <c r="H16" s="142"/>
    </row>
    <row r="17" spans="1:8" ht="19" x14ac:dyDescent="0.25">
      <c r="A17" s="29"/>
      <c r="B17" s="141"/>
      <c r="C17" s="26"/>
      <c r="D17" s="26"/>
      <c r="E17" s="140"/>
      <c r="F17" s="140"/>
      <c r="G17" s="140"/>
      <c r="H17" s="140"/>
    </row>
  </sheetData>
  <phoneticPr fontId="18" type="noConversion"/>
  <pageMargins left="0.7" right="0.7" top="0.75" bottom="0.75" header="0.3" footer="0.3"/>
  <pageSetup paperSize="9" orientation="landscape" horizontalDpi="0" verticalDpi="0" copies="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pageSetUpPr fitToPage="1"/>
  </sheetPr>
  <dimension ref="B1:K28"/>
  <sheetViews>
    <sheetView workbookViewId="0">
      <selection activeCell="E2" sqref="E2"/>
    </sheetView>
  </sheetViews>
  <sheetFormatPr baseColWidth="10" defaultColWidth="8.83203125" defaultRowHeight="15" x14ac:dyDescent="0.2"/>
  <cols>
    <col min="3" max="3" width="22.6640625" customWidth="1"/>
    <col min="8" max="8" width="26.5" customWidth="1"/>
  </cols>
  <sheetData>
    <row r="1" spans="2:10" ht="21" x14ac:dyDescent="0.25">
      <c r="B1" s="62" t="s">
        <v>51</v>
      </c>
    </row>
    <row r="3" spans="2:10" ht="19" x14ac:dyDescent="0.25">
      <c r="B3" s="3" t="s">
        <v>43</v>
      </c>
      <c r="C3" s="3"/>
      <c r="D3" s="3"/>
      <c r="E3" s="3"/>
      <c r="G3" s="3" t="s">
        <v>44</v>
      </c>
      <c r="H3" s="3"/>
      <c r="I3" s="3"/>
      <c r="J3" s="3"/>
    </row>
    <row r="4" spans="2:10" ht="19" x14ac:dyDescent="0.25">
      <c r="B4" s="210"/>
      <c r="C4" s="6" t="s">
        <v>117</v>
      </c>
      <c r="D4" s="12">
        <v>1</v>
      </c>
      <c r="E4" s="30"/>
      <c r="G4" s="210"/>
      <c r="H4" s="6" t="s">
        <v>238</v>
      </c>
      <c r="I4" s="6">
        <v>1</v>
      </c>
      <c r="J4" s="30"/>
    </row>
    <row r="5" spans="2:10" ht="19" x14ac:dyDescent="0.25">
      <c r="B5" s="211"/>
      <c r="C5" s="6" t="s">
        <v>124</v>
      </c>
      <c r="D5" s="12">
        <v>2</v>
      </c>
      <c r="E5" s="30"/>
      <c r="G5" s="211"/>
      <c r="H5" s="6" t="s">
        <v>129</v>
      </c>
      <c r="I5" s="6">
        <v>2</v>
      </c>
      <c r="J5" s="30"/>
    </row>
    <row r="6" spans="2:10" ht="19" x14ac:dyDescent="0.25">
      <c r="B6" s="211"/>
      <c r="C6" s="6" t="s">
        <v>106</v>
      </c>
      <c r="D6" s="12">
        <v>3</v>
      </c>
      <c r="E6" s="30"/>
      <c r="G6" s="211"/>
      <c r="H6" s="12" t="s">
        <v>131</v>
      </c>
      <c r="I6" s="6">
        <v>3</v>
      </c>
      <c r="J6" s="30"/>
    </row>
    <row r="7" spans="2:10" ht="19" x14ac:dyDescent="0.25">
      <c r="B7" s="211"/>
      <c r="C7" s="6" t="s">
        <v>122</v>
      </c>
      <c r="D7" s="12">
        <v>4</v>
      </c>
      <c r="E7" s="30"/>
      <c r="G7" s="211"/>
      <c r="H7" s="12" t="s">
        <v>130</v>
      </c>
      <c r="I7" s="6">
        <v>4</v>
      </c>
      <c r="J7" s="30"/>
    </row>
    <row r="8" spans="2:10" x14ac:dyDescent="0.2">
      <c r="E8" s="28"/>
    </row>
    <row r="9" spans="2:10" x14ac:dyDescent="0.2">
      <c r="G9" s="28"/>
      <c r="H9" s="28"/>
      <c r="I9" s="28"/>
    </row>
    <row r="10" spans="2:10" ht="19" x14ac:dyDescent="0.25">
      <c r="B10" s="3" t="s">
        <v>45</v>
      </c>
      <c r="C10" s="3"/>
      <c r="D10" s="3"/>
      <c r="E10" s="3"/>
      <c r="G10" s="58" t="s">
        <v>46</v>
      </c>
      <c r="H10" s="59"/>
      <c r="I10" s="60"/>
      <c r="J10" s="28"/>
    </row>
    <row r="11" spans="2:10" ht="19" x14ac:dyDescent="0.25">
      <c r="B11" s="213"/>
      <c r="C11" s="5" t="s">
        <v>134</v>
      </c>
      <c r="D11" s="12">
        <v>1</v>
      </c>
      <c r="G11" s="210"/>
      <c r="H11" s="12" t="s">
        <v>236</v>
      </c>
      <c r="I11" s="5">
        <v>1</v>
      </c>
      <c r="J11" s="28"/>
    </row>
    <row r="12" spans="2:10" ht="19" x14ac:dyDescent="0.25">
      <c r="B12" s="211"/>
      <c r="C12" s="8" t="s">
        <v>221</v>
      </c>
      <c r="D12" s="12">
        <v>2</v>
      </c>
      <c r="G12" s="211"/>
      <c r="H12" s="12" t="s">
        <v>164</v>
      </c>
      <c r="I12" s="8">
        <v>2</v>
      </c>
      <c r="J12" s="28"/>
    </row>
    <row r="13" spans="2:10" ht="19" x14ac:dyDescent="0.25">
      <c r="B13" s="214"/>
      <c r="C13" s="5" t="s">
        <v>142</v>
      </c>
      <c r="D13" s="12">
        <v>3</v>
      </c>
      <c r="G13" s="211"/>
      <c r="H13" s="12" t="s">
        <v>157</v>
      </c>
      <c r="I13" s="5">
        <v>3</v>
      </c>
      <c r="J13" s="28"/>
    </row>
    <row r="14" spans="2:10" ht="19" x14ac:dyDescent="0.25">
      <c r="B14" s="214"/>
      <c r="C14" s="11" t="s">
        <v>237</v>
      </c>
      <c r="D14" s="12">
        <v>4</v>
      </c>
      <c r="G14" s="211"/>
      <c r="H14" s="12" t="s">
        <v>225</v>
      </c>
      <c r="I14" s="11">
        <v>4</v>
      </c>
      <c r="J14" s="28"/>
    </row>
    <row r="15" spans="2:10" x14ac:dyDescent="0.2">
      <c r="J15" s="28"/>
    </row>
    <row r="16" spans="2:10" x14ac:dyDescent="0.2">
      <c r="J16" s="28"/>
    </row>
    <row r="17" spans="2:11" ht="19" x14ac:dyDescent="0.25">
      <c r="B17" s="3" t="s">
        <v>47</v>
      </c>
      <c r="C17" s="3"/>
      <c r="D17" s="3"/>
      <c r="E17" s="3"/>
      <c r="G17" s="3" t="s">
        <v>48</v>
      </c>
      <c r="H17" s="3"/>
      <c r="I17" s="3"/>
      <c r="J17" s="36"/>
    </row>
    <row r="18" spans="2:11" ht="19" x14ac:dyDescent="0.25">
      <c r="B18" s="213"/>
      <c r="C18" s="5" t="s">
        <v>168</v>
      </c>
      <c r="D18" s="5">
        <v>1</v>
      </c>
      <c r="G18" s="210"/>
      <c r="H18" s="6" t="s">
        <v>232</v>
      </c>
      <c r="I18" s="49">
        <v>1</v>
      </c>
    </row>
    <row r="19" spans="2:11" ht="19" x14ac:dyDescent="0.25">
      <c r="B19" s="211"/>
      <c r="C19" s="6" t="s">
        <v>169</v>
      </c>
      <c r="D19" s="8">
        <v>2</v>
      </c>
      <c r="G19" s="211"/>
      <c r="H19" s="6" t="s">
        <v>217</v>
      </c>
      <c r="I19" s="49">
        <v>2</v>
      </c>
    </row>
    <row r="20" spans="2:11" ht="19" x14ac:dyDescent="0.25">
      <c r="B20" s="214"/>
      <c r="C20" s="6" t="s">
        <v>170</v>
      </c>
      <c r="D20" s="5">
        <v>3</v>
      </c>
      <c r="G20" s="211"/>
      <c r="H20" s="6" t="s">
        <v>216</v>
      </c>
      <c r="I20" s="49">
        <v>3</v>
      </c>
    </row>
    <row r="21" spans="2:11" ht="19" x14ac:dyDescent="0.25">
      <c r="B21" s="214"/>
      <c r="C21" s="6" t="s">
        <v>173</v>
      </c>
      <c r="D21" s="11">
        <v>4</v>
      </c>
      <c r="G21" s="211"/>
      <c r="H21" s="6"/>
      <c r="I21" s="49"/>
    </row>
    <row r="23" spans="2:11" ht="19" x14ac:dyDescent="0.25">
      <c r="H23" s="50"/>
      <c r="I23" s="50"/>
      <c r="J23" s="50"/>
      <c r="K23" s="23"/>
    </row>
    <row r="24" spans="2:11" ht="19" x14ac:dyDescent="0.25">
      <c r="B24" s="3" t="s">
        <v>49</v>
      </c>
      <c r="C24" s="3"/>
      <c r="D24" s="3"/>
      <c r="E24" s="13"/>
      <c r="G24" s="13" t="s">
        <v>233</v>
      </c>
      <c r="J24" s="3"/>
    </row>
    <row r="25" spans="2:11" ht="19" x14ac:dyDescent="0.25">
      <c r="B25" s="210"/>
      <c r="C25" s="6" t="s">
        <v>234</v>
      </c>
      <c r="D25" s="6">
        <v>1</v>
      </c>
      <c r="E25" s="28"/>
      <c r="G25" s="212"/>
      <c r="H25" s="12" t="s">
        <v>235</v>
      </c>
      <c r="I25" s="12">
        <v>1</v>
      </c>
      <c r="J25" s="30"/>
    </row>
    <row r="26" spans="2:11" ht="19" x14ac:dyDescent="0.25">
      <c r="B26" s="211"/>
      <c r="C26" s="6" t="s">
        <v>188</v>
      </c>
      <c r="D26" s="6">
        <v>2</v>
      </c>
      <c r="E26" s="28"/>
      <c r="G26" s="212"/>
      <c r="H26" s="12" t="s">
        <v>197</v>
      </c>
      <c r="I26" s="12">
        <v>2</v>
      </c>
      <c r="J26" s="30"/>
    </row>
    <row r="27" spans="2:11" ht="19" x14ac:dyDescent="0.25">
      <c r="B27" s="211"/>
      <c r="C27" s="6" t="s">
        <v>189</v>
      </c>
      <c r="D27" s="6">
        <v>3</v>
      </c>
      <c r="E27" s="28"/>
      <c r="G27" s="212"/>
      <c r="H27" s="12" t="s">
        <v>214</v>
      </c>
      <c r="I27" s="12">
        <v>3</v>
      </c>
      <c r="J27" s="30"/>
    </row>
    <row r="28" spans="2:11" ht="19" x14ac:dyDescent="0.25">
      <c r="B28" s="211"/>
      <c r="C28" s="6" t="s">
        <v>190</v>
      </c>
      <c r="D28" s="6">
        <v>4</v>
      </c>
      <c r="E28" s="28"/>
      <c r="G28" s="212"/>
      <c r="H28" s="12" t="s">
        <v>196</v>
      </c>
      <c r="I28" s="12">
        <v>4</v>
      </c>
      <c r="J28" s="30"/>
    </row>
  </sheetData>
  <phoneticPr fontId="18" type="noConversion"/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M34"/>
  <sheetViews>
    <sheetView workbookViewId="0">
      <selection activeCell="F6" sqref="F6"/>
    </sheetView>
  </sheetViews>
  <sheetFormatPr baseColWidth="10" defaultColWidth="8.83203125" defaultRowHeight="15" x14ac:dyDescent="0.2"/>
  <cols>
    <col min="1" max="1" width="25.83203125" customWidth="1"/>
    <col min="2" max="2" width="40.6640625" customWidth="1"/>
    <col min="3" max="3" width="15.1640625" customWidth="1"/>
    <col min="4" max="4" width="20.33203125" customWidth="1"/>
    <col min="5" max="5" width="18.1640625" customWidth="1"/>
    <col min="6" max="6" width="20.33203125" customWidth="1"/>
    <col min="10" max="10" width="20.1640625" customWidth="1"/>
    <col min="12" max="12" width="21.1640625" customWidth="1"/>
  </cols>
  <sheetData>
    <row r="1" spans="1:13" ht="26" x14ac:dyDescent="0.3">
      <c r="A1" s="51" t="s">
        <v>50</v>
      </c>
    </row>
    <row r="4" spans="1:13" ht="39" x14ac:dyDescent="0.2">
      <c r="A4" s="102" t="s">
        <v>102</v>
      </c>
      <c r="B4" s="102"/>
      <c r="C4" s="102"/>
      <c r="D4" s="102"/>
      <c r="E4" s="102"/>
    </row>
    <row r="5" spans="1:13" x14ac:dyDescent="0.2">
      <c r="A5" s="23"/>
      <c r="B5" s="23"/>
      <c r="C5" s="23"/>
      <c r="D5" s="23"/>
      <c r="E5" s="23"/>
    </row>
    <row r="6" spans="1:13" ht="21" x14ac:dyDescent="0.2">
      <c r="A6" s="103" t="s">
        <v>67</v>
      </c>
      <c r="B6" s="23"/>
      <c r="C6" s="23"/>
      <c r="D6" s="104"/>
      <c r="E6" s="23"/>
    </row>
    <row r="7" spans="1:13" ht="48" x14ac:dyDescent="0.2">
      <c r="A7" s="105" t="s">
        <v>68</v>
      </c>
      <c r="B7" s="105" t="s">
        <v>69</v>
      </c>
      <c r="C7" s="105" t="s">
        <v>70</v>
      </c>
      <c r="D7" s="106"/>
      <c r="E7" s="106"/>
      <c r="F7" s="27"/>
      <c r="G7" s="27"/>
      <c r="H7" s="27"/>
      <c r="I7" s="63"/>
      <c r="J7" s="63"/>
      <c r="K7" s="63"/>
      <c r="L7" s="27"/>
    </row>
    <row r="8" spans="1:13" ht="19" x14ac:dyDescent="0.25">
      <c r="A8" s="107" t="s">
        <v>71</v>
      </c>
      <c r="B8" s="108" t="s">
        <v>72</v>
      </c>
      <c r="C8" s="108" t="s">
        <v>73</v>
      </c>
      <c r="D8" s="23"/>
      <c r="E8" s="23"/>
      <c r="F8" s="38"/>
      <c r="G8" s="27"/>
      <c r="H8" s="27"/>
      <c r="I8" s="63"/>
      <c r="J8" s="38"/>
      <c r="K8" s="63"/>
      <c r="L8" s="27"/>
    </row>
    <row r="9" spans="1:13" ht="19" x14ac:dyDescent="0.25">
      <c r="A9" s="23"/>
      <c r="B9" s="23"/>
      <c r="C9" s="23"/>
      <c r="D9" s="23"/>
      <c r="E9" s="23"/>
      <c r="F9" s="38"/>
      <c r="G9" s="27"/>
      <c r="H9" s="27"/>
      <c r="I9" s="63"/>
      <c r="J9" s="26"/>
      <c r="K9" s="63"/>
      <c r="L9" s="27"/>
    </row>
    <row r="10" spans="1:13" ht="21" x14ac:dyDescent="0.25">
      <c r="A10" s="103" t="s">
        <v>103</v>
      </c>
      <c r="B10" s="23"/>
      <c r="C10" s="23"/>
      <c r="D10" s="104"/>
      <c r="E10" s="23"/>
      <c r="F10" s="38"/>
      <c r="G10" s="27"/>
      <c r="H10" s="27"/>
      <c r="I10" s="63"/>
      <c r="J10" s="27"/>
      <c r="K10" s="63"/>
      <c r="L10" s="27"/>
    </row>
    <row r="11" spans="1:13" ht="21" x14ac:dyDescent="0.2">
      <c r="A11" s="103" t="s">
        <v>104</v>
      </c>
      <c r="B11" s="23"/>
      <c r="C11" s="23"/>
      <c r="D11" s="27"/>
      <c r="E11" s="27"/>
      <c r="F11" s="28"/>
      <c r="H11" s="28"/>
      <c r="I11" s="28"/>
      <c r="J11" s="28"/>
      <c r="K11" s="28"/>
      <c r="L11" s="28"/>
    </row>
    <row r="12" spans="1:13" ht="21" x14ac:dyDescent="0.2">
      <c r="A12" s="103"/>
      <c r="B12" s="23"/>
      <c r="C12" s="23"/>
      <c r="D12" s="27"/>
      <c r="E12" s="27"/>
      <c r="F12" s="28"/>
      <c r="H12" s="28"/>
      <c r="I12" s="28"/>
      <c r="J12" s="28"/>
      <c r="K12" s="28"/>
      <c r="L12" s="28"/>
      <c r="M12" s="28"/>
    </row>
    <row r="13" spans="1:13" x14ac:dyDescent="0.2">
      <c r="A13" s="216"/>
      <c r="B13" s="216"/>
      <c r="C13" s="216"/>
      <c r="D13" s="109"/>
      <c r="E13" s="109"/>
      <c r="F13" s="28"/>
      <c r="I13" s="27"/>
      <c r="J13" s="27"/>
      <c r="K13" s="27"/>
      <c r="L13" s="27"/>
      <c r="M13" s="28"/>
    </row>
    <row r="14" spans="1:13" ht="16" x14ac:dyDescent="0.2">
      <c r="A14" s="110" t="s">
        <v>74</v>
      </c>
      <c r="B14" s="111" t="s">
        <v>75</v>
      </c>
      <c r="C14" s="112" t="s">
        <v>76</v>
      </c>
      <c r="D14" s="113" t="s">
        <v>77</v>
      </c>
      <c r="E14" s="114" t="s">
        <v>78</v>
      </c>
      <c r="F14" s="27"/>
      <c r="G14" s="27"/>
      <c r="I14" s="27"/>
      <c r="J14" s="27"/>
      <c r="K14" s="27"/>
      <c r="L14" s="27"/>
    </row>
    <row r="15" spans="1:13" ht="19" x14ac:dyDescent="0.25">
      <c r="A15" s="107" t="s">
        <v>71</v>
      </c>
      <c r="B15" s="115">
        <v>6</v>
      </c>
      <c r="C15" s="115">
        <v>6</v>
      </c>
      <c r="D15" s="115">
        <v>3</v>
      </c>
      <c r="E15" s="115">
        <v>3</v>
      </c>
      <c r="F15" s="52"/>
      <c r="G15" s="52"/>
      <c r="H15" s="3"/>
      <c r="I15" s="27"/>
      <c r="J15" s="53"/>
      <c r="K15" s="27"/>
      <c r="L15" s="38"/>
    </row>
    <row r="16" spans="1:13" ht="21" x14ac:dyDescent="0.25">
      <c r="A16" s="15"/>
      <c r="B16" s="116"/>
      <c r="C16" s="116"/>
      <c r="D16" s="117"/>
      <c r="E16" s="117"/>
      <c r="F16" s="26"/>
      <c r="G16" s="26"/>
      <c r="I16" s="27"/>
      <c r="J16" s="52"/>
      <c r="K16" s="38"/>
      <c r="L16" s="38"/>
    </row>
    <row r="17" spans="1:13" ht="21" x14ac:dyDescent="0.25">
      <c r="A17" s="103" t="s">
        <v>105</v>
      </c>
      <c r="B17" s="23"/>
      <c r="C17" s="23"/>
      <c r="D17" s="104"/>
      <c r="E17" s="23"/>
      <c r="F17" s="52"/>
      <c r="G17" s="26"/>
      <c r="I17" s="27"/>
      <c r="J17" s="29"/>
      <c r="K17" s="38"/>
      <c r="L17" s="38"/>
    </row>
    <row r="18" spans="1:13" ht="21" x14ac:dyDescent="0.25">
      <c r="A18" s="103" t="s">
        <v>79</v>
      </c>
      <c r="B18" s="23"/>
      <c r="C18" s="23"/>
      <c r="D18" s="27"/>
      <c r="E18" s="27"/>
      <c r="F18" s="27"/>
      <c r="G18" s="26"/>
      <c r="I18" s="27"/>
      <c r="J18" s="29"/>
      <c r="K18" s="38"/>
      <c r="L18" s="38"/>
    </row>
    <row r="19" spans="1:13" ht="21" x14ac:dyDescent="0.25">
      <c r="A19" s="118"/>
      <c r="B19" s="23"/>
      <c r="C19" s="23"/>
      <c r="D19" s="27"/>
      <c r="E19" s="27"/>
      <c r="F19" s="27"/>
      <c r="G19" s="26"/>
      <c r="I19" s="27"/>
      <c r="J19" s="29"/>
      <c r="K19" s="38"/>
      <c r="L19" s="38"/>
    </row>
    <row r="20" spans="1:13" ht="21" x14ac:dyDescent="0.25">
      <c r="A20" s="99"/>
      <c r="B20" s="119"/>
      <c r="C20" s="119"/>
      <c r="D20" s="120"/>
      <c r="E20" s="120"/>
      <c r="F20" s="27"/>
      <c r="G20" s="27"/>
    </row>
    <row r="21" spans="1:13" x14ac:dyDescent="0.2">
      <c r="A21" s="110" t="s">
        <v>74</v>
      </c>
      <c r="B21" s="121" t="s">
        <v>80</v>
      </c>
      <c r="C21" s="121" t="s">
        <v>81</v>
      </c>
      <c r="D21" s="121" t="s">
        <v>82</v>
      </c>
      <c r="E21" s="121" t="s">
        <v>83</v>
      </c>
      <c r="F21" s="27"/>
      <c r="J21" s="27"/>
      <c r="K21" s="27"/>
      <c r="L21" s="27"/>
    </row>
    <row r="22" spans="1:13" ht="19" x14ac:dyDescent="0.25">
      <c r="A22" s="107" t="s">
        <v>71</v>
      </c>
      <c r="B22" s="115">
        <v>6</v>
      </c>
      <c r="C22" s="115">
        <v>4</v>
      </c>
      <c r="D22" s="115">
        <v>2</v>
      </c>
      <c r="E22" s="115">
        <v>2</v>
      </c>
      <c r="F22" s="52"/>
      <c r="G22" s="52"/>
      <c r="H22" s="52"/>
      <c r="J22" s="52"/>
      <c r="K22" s="52"/>
      <c r="L22" s="52"/>
    </row>
    <row r="23" spans="1:13" ht="19" x14ac:dyDescent="0.25">
      <c r="E23" s="52"/>
      <c r="F23" s="26"/>
      <c r="G23" s="26"/>
      <c r="H23" s="27"/>
      <c r="J23" s="52"/>
      <c r="K23" s="26"/>
      <c r="L23" s="61"/>
    </row>
    <row r="24" spans="1:13" ht="19" x14ac:dyDescent="0.25">
      <c r="E24" s="29"/>
      <c r="F24" s="26"/>
      <c r="G24" s="26"/>
      <c r="H24" s="27"/>
      <c r="J24" s="29"/>
      <c r="K24" s="26"/>
      <c r="L24" s="61"/>
      <c r="M24" s="28"/>
    </row>
    <row r="25" spans="1:13" ht="19" x14ac:dyDescent="0.25">
      <c r="E25" s="29"/>
      <c r="F25" s="26"/>
      <c r="G25" s="26"/>
      <c r="H25" s="27"/>
      <c r="J25" s="29"/>
      <c r="K25" s="26"/>
      <c r="L25" s="61"/>
      <c r="M25" s="28"/>
    </row>
    <row r="26" spans="1:13" ht="19" x14ac:dyDescent="0.25">
      <c r="E26" s="29"/>
      <c r="F26" s="26"/>
      <c r="G26" s="26"/>
      <c r="H26" s="27"/>
      <c r="J26" s="29"/>
      <c r="K26" s="26"/>
      <c r="L26" s="61"/>
      <c r="M26" s="28"/>
    </row>
    <row r="27" spans="1:13" x14ac:dyDescent="0.2">
      <c r="J27" s="27"/>
      <c r="K27" s="27"/>
      <c r="L27" s="27"/>
      <c r="M27" s="28"/>
    </row>
    <row r="28" spans="1:13" ht="19" x14ac:dyDescent="0.25">
      <c r="D28" s="27"/>
      <c r="E28" s="27"/>
      <c r="F28" s="27"/>
      <c r="G28" s="27"/>
      <c r="H28" s="27"/>
      <c r="J28" s="27"/>
      <c r="K28" s="52"/>
      <c r="L28" s="52"/>
      <c r="M28" s="28"/>
    </row>
    <row r="29" spans="1:13" ht="19" x14ac:dyDescent="0.25">
      <c r="D29" s="27"/>
      <c r="E29" s="52"/>
      <c r="F29" s="52"/>
      <c r="G29" s="52"/>
      <c r="H29" s="57"/>
      <c r="I29" s="27"/>
      <c r="J29" s="52"/>
      <c r="K29" s="52"/>
      <c r="L29" s="52"/>
      <c r="M29" s="28"/>
    </row>
    <row r="30" spans="1:13" ht="19" x14ac:dyDescent="0.25">
      <c r="D30" s="27"/>
      <c r="E30" s="52"/>
      <c r="F30" s="26"/>
      <c r="G30" s="26"/>
      <c r="H30" s="27"/>
      <c r="I30" s="27"/>
      <c r="J30" s="52"/>
      <c r="K30" s="26"/>
      <c r="L30" s="26"/>
    </row>
    <row r="31" spans="1:13" ht="19" x14ac:dyDescent="0.25">
      <c r="D31" s="27"/>
      <c r="E31" s="29"/>
      <c r="F31" s="26"/>
      <c r="G31" s="26"/>
      <c r="H31" s="27"/>
      <c r="I31" s="27"/>
      <c r="J31" s="29"/>
      <c r="K31" s="54"/>
      <c r="L31" s="26"/>
    </row>
    <row r="32" spans="1:13" ht="19" x14ac:dyDescent="0.25">
      <c r="D32" s="27"/>
      <c r="E32" s="29"/>
      <c r="F32" s="26"/>
      <c r="G32" s="26"/>
      <c r="H32" s="27"/>
      <c r="I32" s="27"/>
      <c r="J32" s="29"/>
      <c r="K32" s="55"/>
      <c r="L32" s="26"/>
    </row>
    <row r="33" spans="4:12" ht="19" x14ac:dyDescent="0.25">
      <c r="D33" s="27"/>
      <c r="E33" s="29"/>
      <c r="F33" s="26"/>
      <c r="G33" s="26"/>
      <c r="H33" s="27"/>
      <c r="I33" s="27"/>
      <c r="J33" s="29"/>
      <c r="K33" s="56"/>
      <c r="L33" s="26"/>
    </row>
    <row r="34" spans="4:12" x14ac:dyDescent="0.2">
      <c r="I34" s="27"/>
      <c r="J34" s="27"/>
      <c r="K34" s="27"/>
      <c r="L34" s="27"/>
    </row>
  </sheetData>
  <mergeCells count="1">
    <mergeCell ref="A13:C13"/>
  </mergeCells>
  <phoneticPr fontId="18" type="noConversion"/>
  <pageMargins left="0.7" right="0.7" top="0.75" bottom="0.75" header="0.3" footer="0.3"/>
  <pageSetup paperSize="9" scale="70" orientation="landscape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AE66"/>
  <sheetViews>
    <sheetView topLeftCell="A32" zoomScale="90" zoomScaleNormal="90" zoomScalePageLayoutView="80" workbookViewId="0">
      <selection activeCell="H41" sqref="H41"/>
    </sheetView>
  </sheetViews>
  <sheetFormatPr baseColWidth="10" defaultColWidth="8.83203125" defaultRowHeight="15" x14ac:dyDescent="0.2"/>
  <cols>
    <col min="1" max="1" width="10.5" customWidth="1"/>
    <col min="2" max="2" width="3.5" style="143" hidden="1" customWidth="1"/>
    <col min="3" max="3" width="19.33203125" customWidth="1"/>
    <col min="4" max="4" width="12.33203125" customWidth="1"/>
    <col min="8" max="8" width="27.83203125" customWidth="1"/>
    <col min="9" max="9" width="14.33203125" customWidth="1"/>
    <col min="10" max="10" width="7.83203125" customWidth="1"/>
    <col min="13" max="13" width="28.83203125" customWidth="1"/>
    <col min="14" max="14" width="16.83203125" customWidth="1"/>
    <col min="15" max="15" width="7" customWidth="1"/>
    <col min="18" max="18" width="27.5" customWidth="1"/>
    <col min="19" max="19" width="13.6640625" customWidth="1"/>
    <col min="20" max="20" width="8" customWidth="1"/>
  </cols>
  <sheetData>
    <row r="1" spans="1:31" ht="19" x14ac:dyDescent="0.25">
      <c r="A1" s="13" t="s">
        <v>91</v>
      </c>
      <c r="B1" s="144"/>
      <c r="C1" s="13"/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31" ht="19" x14ac:dyDescent="0.25">
      <c r="A2" s="57" t="s">
        <v>64</v>
      </c>
      <c r="B2" s="56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</row>
    <row r="3" spans="1:31" ht="19" x14ac:dyDescent="0.25">
      <c r="A3" s="14"/>
      <c r="B3" s="19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X3" s="27"/>
      <c r="Y3" s="27"/>
      <c r="Z3" s="27"/>
      <c r="AA3" s="27"/>
      <c r="AB3" s="27"/>
      <c r="AC3" s="27"/>
      <c r="AD3" s="27"/>
      <c r="AE3" s="27"/>
    </row>
    <row r="4" spans="1:31" ht="19" x14ac:dyDescent="0.25">
      <c r="A4" s="57"/>
      <c r="B4" s="53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27"/>
      <c r="W4" s="57"/>
      <c r="X4" s="27"/>
      <c r="Y4" s="27"/>
      <c r="Z4" s="27"/>
      <c r="AA4" s="27"/>
      <c r="AB4" s="27"/>
      <c r="AC4" s="27"/>
      <c r="AD4" s="27"/>
      <c r="AE4" s="27"/>
    </row>
    <row r="5" spans="1:31" ht="19" x14ac:dyDescent="0.25">
      <c r="A5" s="13" t="s">
        <v>20</v>
      </c>
      <c r="B5" s="144"/>
      <c r="C5" s="14"/>
      <c r="D5" s="13"/>
      <c r="E5" s="13"/>
      <c r="F5" s="13"/>
      <c r="G5" s="14"/>
      <c r="H5" s="13"/>
      <c r="I5" s="13"/>
      <c r="J5" s="13"/>
      <c r="K5" s="13"/>
      <c r="L5" s="14"/>
      <c r="M5" s="13"/>
      <c r="N5" s="13"/>
      <c r="O5" s="13"/>
      <c r="P5" s="13"/>
      <c r="Q5" s="14"/>
      <c r="R5" s="14"/>
      <c r="S5" s="14"/>
      <c r="T5" s="14"/>
      <c r="V5" s="27"/>
      <c r="W5" s="27"/>
      <c r="X5" s="27"/>
      <c r="Y5" s="27"/>
      <c r="Z5" s="27"/>
      <c r="AA5" s="27"/>
      <c r="AB5" s="27"/>
      <c r="AC5" s="27"/>
      <c r="AD5" s="27"/>
      <c r="AE5" s="27"/>
    </row>
    <row r="6" spans="1:31" ht="19" x14ac:dyDescent="0.25">
      <c r="A6" s="3" t="s">
        <v>24</v>
      </c>
      <c r="B6" s="19"/>
      <c r="C6" s="3"/>
      <c r="D6" s="3"/>
      <c r="E6" s="3">
        <v>1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 ht="19" x14ac:dyDescent="0.25">
      <c r="A7" s="69" t="s">
        <v>25</v>
      </c>
      <c r="B7" s="22">
        <v>1</v>
      </c>
      <c r="C7" s="12" t="s">
        <v>106</v>
      </c>
      <c r="D7" s="64">
        <v>10.56</v>
      </c>
      <c r="E7" s="70">
        <v>1</v>
      </c>
      <c r="F7" s="14"/>
      <c r="G7" s="14"/>
      <c r="H7" s="14"/>
      <c r="I7" s="14"/>
      <c r="J7" s="14"/>
      <c r="K7" s="20"/>
      <c r="L7" s="14"/>
      <c r="M7" s="14"/>
      <c r="N7" s="14"/>
      <c r="O7" s="14"/>
      <c r="P7" s="14"/>
      <c r="Q7" s="14"/>
      <c r="R7" s="14"/>
      <c r="S7" s="14"/>
      <c r="T7" s="14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31" ht="19" x14ac:dyDescent="0.25">
      <c r="A8" s="71" t="s">
        <v>26</v>
      </c>
      <c r="B8" s="145">
        <v>12</v>
      </c>
      <c r="C8" s="205" t="s">
        <v>112</v>
      </c>
      <c r="D8" s="64">
        <v>8.8699999999999992</v>
      </c>
      <c r="E8" s="73">
        <v>3</v>
      </c>
      <c r="F8" s="14"/>
      <c r="G8" s="13" t="s">
        <v>53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31" ht="19" x14ac:dyDescent="0.25">
      <c r="A9" s="74" t="s">
        <v>27</v>
      </c>
      <c r="B9" s="22">
        <v>13</v>
      </c>
      <c r="C9" s="12" t="s">
        <v>108</v>
      </c>
      <c r="D9" s="64">
        <v>9.1</v>
      </c>
      <c r="E9" s="70">
        <v>2</v>
      </c>
      <c r="F9" s="14"/>
      <c r="G9" s="3" t="s">
        <v>30</v>
      </c>
      <c r="H9" s="65"/>
      <c r="I9" s="65"/>
      <c r="J9" s="3">
        <v>7</v>
      </c>
      <c r="K9" s="14"/>
      <c r="L9" s="14"/>
      <c r="M9" s="14"/>
      <c r="N9" s="14"/>
      <c r="O9" s="14"/>
      <c r="P9" s="14"/>
      <c r="Q9" s="14"/>
      <c r="R9" s="14"/>
      <c r="S9" s="14"/>
      <c r="T9" s="14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31" ht="19" x14ac:dyDescent="0.25">
      <c r="A10" s="75" t="s">
        <v>28</v>
      </c>
      <c r="B10" s="100">
        <v>24</v>
      </c>
      <c r="C10" s="64" t="s">
        <v>109</v>
      </c>
      <c r="D10" s="64">
        <v>6</v>
      </c>
      <c r="E10" s="76">
        <v>4</v>
      </c>
      <c r="F10" s="14"/>
      <c r="G10" s="69" t="s">
        <v>25</v>
      </c>
      <c r="H10" s="25" t="str">
        <f>IF(E7=1,C7,(IF(E8=1,C16,(IF(E9=1,C9,(IF(E10=1,C10,1.1)))))))</f>
        <v>George Pittar</v>
      </c>
      <c r="I10" s="77">
        <v>13.26</v>
      </c>
      <c r="J10" s="17">
        <v>1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31" ht="19" x14ac:dyDescent="0.25">
      <c r="A11" s="20"/>
      <c r="B11" s="137"/>
      <c r="C11" s="20"/>
      <c r="D11" s="20"/>
      <c r="E11" s="20"/>
      <c r="F11" s="14"/>
      <c r="G11" s="71" t="s">
        <v>26</v>
      </c>
      <c r="H11" s="25" t="str">
        <f>IF(E7=2,C7,(IF(E8=2,C16,(IF(E9=2,C9,(IF(E10=2,C10,2.1)))))))</f>
        <v>reese lawson</v>
      </c>
      <c r="I11" s="25">
        <v>8.93</v>
      </c>
      <c r="J11" s="12">
        <v>4</v>
      </c>
      <c r="K11" s="14"/>
      <c r="L11" s="20"/>
      <c r="M11" s="20"/>
      <c r="N11" s="20"/>
      <c r="O11" s="20"/>
      <c r="P11" s="14"/>
      <c r="Q11" s="14"/>
      <c r="R11" s="14"/>
      <c r="S11" s="14"/>
      <c r="T11" s="14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31" ht="19" x14ac:dyDescent="0.25">
      <c r="A12" s="3" t="s">
        <v>29</v>
      </c>
      <c r="B12" s="19"/>
      <c r="C12" s="3"/>
      <c r="D12" s="3"/>
      <c r="E12" s="3">
        <v>2</v>
      </c>
      <c r="F12" s="14"/>
      <c r="G12" s="74" t="s">
        <v>27</v>
      </c>
      <c r="H12" s="25" t="str">
        <f>IF(E13=1,C13,(IF(E14=1,C14,(IF(E15=1,C15,(IF(E16=1,C8,1.2)))))))</f>
        <v>Van Whiteman</v>
      </c>
      <c r="I12" s="25">
        <v>12.23</v>
      </c>
      <c r="J12" s="12">
        <v>2</v>
      </c>
      <c r="K12" s="14"/>
      <c r="L12" s="20"/>
      <c r="M12" s="20"/>
      <c r="N12" s="20"/>
      <c r="O12" s="20"/>
      <c r="P12" s="14"/>
      <c r="Q12" s="14"/>
      <c r="R12" s="14"/>
      <c r="S12" s="14"/>
      <c r="T12" s="14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31" ht="19" x14ac:dyDescent="0.25">
      <c r="A13" s="69" t="s">
        <v>25</v>
      </c>
      <c r="B13" s="146">
        <v>6</v>
      </c>
      <c r="C13" s="12" t="s">
        <v>110</v>
      </c>
      <c r="D13" s="64">
        <v>12.46</v>
      </c>
      <c r="E13" s="17">
        <v>2</v>
      </c>
      <c r="F13" s="14"/>
      <c r="G13" s="75" t="s">
        <v>28</v>
      </c>
      <c r="H13" s="25" t="str">
        <f>IF(E13=2,C13,(IF(E14=2,C14,(IF(E15=2,C15,(IF(E16=2,C8,2.2)))))))</f>
        <v>Tiaan  Cronje</v>
      </c>
      <c r="I13" s="78">
        <v>9.84</v>
      </c>
      <c r="J13" s="18">
        <v>3</v>
      </c>
      <c r="K13" s="14"/>
      <c r="L13" s="20"/>
      <c r="M13" s="20"/>
      <c r="N13" s="20"/>
      <c r="O13" s="14"/>
      <c r="P13" s="14"/>
      <c r="Q13" s="14"/>
      <c r="R13" s="14"/>
      <c r="S13" s="14"/>
      <c r="T13" s="14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31" ht="19" x14ac:dyDescent="0.25">
      <c r="A14" s="71" t="s">
        <v>26</v>
      </c>
      <c r="B14" s="22">
        <v>7</v>
      </c>
      <c r="C14" s="12" t="s">
        <v>111</v>
      </c>
      <c r="D14" s="64">
        <v>14.1</v>
      </c>
      <c r="E14" s="12">
        <v>1</v>
      </c>
      <c r="F14" s="14"/>
      <c r="G14" s="14"/>
      <c r="H14" s="14"/>
      <c r="I14" s="14"/>
      <c r="J14" s="14"/>
      <c r="K14" s="14"/>
      <c r="L14" s="20"/>
      <c r="M14" s="20"/>
      <c r="N14" s="20"/>
      <c r="O14" s="14"/>
      <c r="P14" s="14"/>
      <c r="Q14" s="14"/>
      <c r="R14" s="14"/>
      <c r="S14" s="14"/>
      <c r="T14" s="14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31" ht="19" x14ac:dyDescent="0.25">
      <c r="A15" s="74" t="s">
        <v>27</v>
      </c>
      <c r="B15" s="22">
        <v>18</v>
      </c>
      <c r="C15" s="12" t="s">
        <v>198</v>
      </c>
      <c r="D15" s="64">
        <v>7.36</v>
      </c>
      <c r="E15" s="12">
        <v>3</v>
      </c>
      <c r="F15" s="14"/>
      <c r="G15" s="14"/>
      <c r="H15" s="14"/>
      <c r="I15" s="14"/>
      <c r="J15" s="14"/>
      <c r="K15" s="14"/>
      <c r="L15" s="13" t="s">
        <v>87</v>
      </c>
      <c r="M15" s="20"/>
      <c r="N15" s="20"/>
      <c r="O15" s="14"/>
      <c r="P15" s="14"/>
      <c r="Q15" s="14"/>
      <c r="R15" s="14"/>
      <c r="S15" s="14"/>
      <c r="T15" s="14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31" ht="19" x14ac:dyDescent="0.25">
      <c r="A16" s="75" t="s">
        <v>28</v>
      </c>
      <c r="B16" s="100">
        <v>19</v>
      </c>
      <c r="C16" s="64" t="s">
        <v>107</v>
      </c>
      <c r="D16" s="64">
        <v>6.03</v>
      </c>
      <c r="E16" s="18">
        <v>4</v>
      </c>
      <c r="F16" s="14"/>
      <c r="G16" s="14"/>
      <c r="H16" s="14"/>
      <c r="I16" s="14"/>
      <c r="J16" s="14"/>
      <c r="K16" s="14"/>
      <c r="L16" s="3" t="s">
        <v>88</v>
      </c>
      <c r="M16" s="65"/>
      <c r="N16" s="65"/>
      <c r="O16" s="3">
        <v>10</v>
      </c>
      <c r="P16" s="14"/>
      <c r="Q16" s="14"/>
      <c r="R16" s="14"/>
      <c r="S16" s="14"/>
      <c r="T16" s="14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ht="19" x14ac:dyDescent="0.25">
      <c r="A17" s="20"/>
      <c r="B17" s="137"/>
      <c r="C17" s="20"/>
      <c r="D17" s="20"/>
      <c r="E17" s="20"/>
      <c r="F17" s="14"/>
      <c r="G17" s="14"/>
      <c r="H17" s="14"/>
      <c r="I17" s="14"/>
      <c r="J17" s="14"/>
      <c r="K17" s="14"/>
      <c r="L17" s="69" t="s">
        <v>25</v>
      </c>
      <c r="M17" s="25" t="str">
        <f>IF(J10=1,H10,(IF(J11=1,H11,(IF(J12=1,H12,(IF(J13=1,H13,1.7)))))))</f>
        <v>George Pittar</v>
      </c>
      <c r="N17" s="25">
        <v>12.93</v>
      </c>
      <c r="O17" s="12">
        <v>1</v>
      </c>
      <c r="P17" s="14"/>
      <c r="Q17" s="14"/>
      <c r="R17" s="14"/>
      <c r="S17" s="14"/>
      <c r="T17" s="14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ht="19" x14ac:dyDescent="0.25">
      <c r="A18" s="3" t="s">
        <v>31</v>
      </c>
      <c r="B18" s="19"/>
      <c r="C18" s="3"/>
      <c r="D18" s="3"/>
      <c r="E18" s="3">
        <v>3</v>
      </c>
      <c r="F18" s="14"/>
      <c r="G18" s="14"/>
      <c r="H18" s="14"/>
      <c r="I18" s="14"/>
      <c r="J18" s="14"/>
      <c r="K18" s="14"/>
      <c r="L18" s="71" t="s">
        <v>26</v>
      </c>
      <c r="M18" s="25" t="str">
        <f>IF(J22=2,H22,(IF(J23=2,H23,(IF(J24=2,H24,(IF(J25=2,H25,2.8)))))))</f>
        <v>Sam Stead</v>
      </c>
      <c r="N18" s="25">
        <v>9.3000000000000007</v>
      </c>
      <c r="O18" s="12">
        <v>3</v>
      </c>
      <c r="P18" s="14"/>
      <c r="Q18" s="14"/>
      <c r="R18" s="14"/>
      <c r="S18" s="14"/>
      <c r="T18" s="14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ht="19" x14ac:dyDescent="0.25">
      <c r="A19" s="69" t="s">
        <v>25</v>
      </c>
      <c r="B19" s="146">
        <v>4</v>
      </c>
      <c r="C19" s="12" t="s">
        <v>113</v>
      </c>
      <c r="D19" s="64">
        <v>9.5299999999999994</v>
      </c>
      <c r="E19" s="17">
        <v>2</v>
      </c>
      <c r="F19" s="14"/>
      <c r="G19" s="14"/>
      <c r="H19" s="14"/>
      <c r="I19" s="14"/>
      <c r="J19" s="14"/>
      <c r="K19" s="14"/>
      <c r="L19" s="74" t="s">
        <v>27</v>
      </c>
      <c r="M19" s="25" t="str">
        <f>IF(J34=2,H34,(IF(J35=2,H35,(IF(J36=2,H36,(IF(J37=2,H37,2.9)))))))</f>
        <v>Tas Grainger</v>
      </c>
      <c r="N19" s="25">
        <v>9.57</v>
      </c>
      <c r="O19" s="12">
        <v>2</v>
      </c>
      <c r="P19" s="14"/>
      <c r="Q19" s="14"/>
      <c r="R19" s="14"/>
      <c r="S19" s="14"/>
      <c r="T19" s="14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ht="19" x14ac:dyDescent="0.25">
      <c r="A20" s="71" t="s">
        <v>26</v>
      </c>
      <c r="B20" s="22">
        <v>9</v>
      </c>
      <c r="C20" s="12" t="s">
        <v>114</v>
      </c>
      <c r="D20" s="64">
        <v>10.67</v>
      </c>
      <c r="E20" s="12">
        <v>1</v>
      </c>
      <c r="F20" s="14"/>
      <c r="G20" s="20"/>
      <c r="H20" s="14"/>
      <c r="I20" s="14"/>
      <c r="J20" s="20"/>
      <c r="K20" s="14"/>
      <c r="L20" s="14"/>
      <c r="M20" s="14"/>
      <c r="N20" s="14"/>
      <c r="O20" s="14"/>
      <c r="P20" s="14"/>
      <c r="Q20" s="14"/>
      <c r="R20" s="14"/>
      <c r="S20" s="14"/>
      <c r="T20" s="14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ht="19" x14ac:dyDescent="0.25">
      <c r="A21" s="74" t="s">
        <v>27</v>
      </c>
      <c r="B21" s="22">
        <v>16</v>
      </c>
      <c r="C21" s="12" t="s">
        <v>115</v>
      </c>
      <c r="D21" s="64">
        <v>7.3</v>
      </c>
      <c r="E21" s="12">
        <v>3</v>
      </c>
      <c r="F21" s="14"/>
      <c r="G21" s="3" t="s">
        <v>32</v>
      </c>
      <c r="H21" s="65"/>
      <c r="I21" s="65"/>
      <c r="J21" s="3">
        <v>8</v>
      </c>
      <c r="K21" s="14"/>
      <c r="L21" s="14"/>
      <c r="M21" s="14"/>
      <c r="N21" s="14"/>
      <c r="O21" s="14"/>
      <c r="P21" s="14"/>
      <c r="Q21" s="13" t="s">
        <v>21</v>
      </c>
      <c r="R21" s="14"/>
      <c r="S21" s="14"/>
      <c r="T21" s="14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ht="19" x14ac:dyDescent="0.25">
      <c r="A22" s="75" t="s">
        <v>28</v>
      </c>
      <c r="B22" s="100">
        <v>21</v>
      </c>
      <c r="C22" s="12" t="s">
        <v>116</v>
      </c>
      <c r="D22" s="64">
        <v>4.7</v>
      </c>
      <c r="E22" s="18">
        <v>4</v>
      </c>
      <c r="F22" s="14"/>
      <c r="G22" s="69" t="s">
        <v>25</v>
      </c>
      <c r="H22" s="25" t="str">
        <f>IF(E19=1,C19,(IF(E20=1,C20,(IF(E21=1,C21,(IF(E22=1,C22,1.3)))))))</f>
        <v>Sam Stead</v>
      </c>
      <c r="I22" s="66">
        <v>13.53</v>
      </c>
      <c r="J22" s="79">
        <v>2</v>
      </c>
      <c r="K22" s="14"/>
      <c r="L22" s="20"/>
      <c r="M22" s="80"/>
      <c r="N22" s="80"/>
      <c r="O22" s="20"/>
      <c r="P22" s="14"/>
      <c r="Q22" s="3"/>
      <c r="R22" s="65"/>
      <c r="S22" s="65"/>
      <c r="T22" s="3">
        <v>12</v>
      </c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ht="19" x14ac:dyDescent="0.25">
      <c r="A23" s="20"/>
      <c r="B23" s="137"/>
      <c r="C23" s="20"/>
      <c r="D23" s="20"/>
      <c r="E23" s="20"/>
      <c r="F23" s="14"/>
      <c r="G23" s="71" t="s">
        <v>26</v>
      </c>
      <c r="H23" s="25" t="str">
        <f>IF(E19=2,C19,(IF(E20=2,C20,(IF(E21=2,C21,(IF(E22=2,C22,2.3)))))))</f>
        <v>Ethan Raper</v>
      </c>
      <c r="I23" s="24">
        <v>7.33</v>
      </c>
      <c r="J23" s="70">
        <v>4</v>
      </c>
      <c r="K23" s="14"/>
      <c r="L23" s="20"/>
      <c r="M23" s="14"/>
      <c r="N23" s="14"/>
      <c r="O23" s="20"/>
      <c r="P23" s="14"/>
      <c r="Q23" s="69" t="s">
        <v>25</v>
      </c>
      <c r="R23" s="123" t="str">
        <f>IF(O17=1,M17,(IF(O18=1,M18,(IF(O19=1,M19,1.1)))))</f>
        <v>George Pittar</v>
      </c>
      <c r="S23" s="81">
        <v>12.56</v>
      </c>
      <c r="T23" s="70">
        <v>3</v>
      </c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ht="19" x14ac:dyDescent="0.25">
      <c r="A24" s="3" t="s">
        <v>33</v>
      </c>
      <c r="B24" s="19"/>
      <c r="C24" s="3"/>
      <c r="D24" s="3"/>
      <c r="E24" s="3">
        <v>4</v>
      </c>
      <c r="F24" s="14"/>
      <c r="G24" s="74" t="s">
        <v>27</v>
      </c>
      <c r="H24" s="25" t="str">
        <f>IF(E25=1,C25,(IF(E26=1,C26,(IF(E27=1,C27,(IF(E28=1,C28,1.4)))))))</f>
        <v>Jamie Thomson</v>
      </c>
      <c r="I24" s="68">
        <v>14.4</v>
      </c>
      <c r="J24" s="73">
        <v>1</v>
      </c>
      <c r="K24" s="14"/>
      <c r="L24" s="20"/>
      <c r="M24" s="14"/>
      <c r="N24" s="14"/>
      <c r="O24" s="20"/>
      <c r="P24" s="14"/>
      <c r="Q24" s="71" t="s">
        <v>26</v>
      </c>
      <c r="R24" s="123" t="str">
        <f>IF(O17=2,M17,(IF(O18=2,M18,(IF(O19=2,M19,2.1)))))</f>
        <v>Tas Grainger</v>
      </c>
      <c r="S24" s="81">
        <v>10.3</v>
      </c>
      <c r="T24" s="70">
        <v>4</v>
      </c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ht="19" x14ac:dyDescent="0.25">
      <c r="A25" s="69" t="s">
        <v>25</v>
      </c>
      <c r="B25" s="146">
        <v>3</v>
      </c>
      <c r="C25" s="12" t="s">
        <v>117</v>
      </c>
      <c r="D25" s="64">
        <v>13.16</v>
      </c>
      <c r="E25" s="17">
        <v>1</v>
      </c>
      <c r="F25" s="14"/>
      <c r="G25" s="75" t="s">
        <v>28</v>
      </c>
      <c r="H25" s="25" t="str">
        <f>IF(E25=2,C25,(IF(E26=2,C26,(IF(E27=2,C27,(IF(E28=2,C28,2.4)))))))</f>
        <v>Jack Bannister</v>
      </c>
      <c r="I25" s="24">
        <v>10.27</v>
      </c>
      <c r="J25" s="70">
        <v>3</v>
      </c>
      <c r="K25" s="14"/>
      <c r="L25" s="14"/>
      <c r="M25" s="14"/>
      <c r="N25" s="14"/>
      <c r="O25" s="14"/>
      <c r="P25" s="14"/>
      <c r="Q25" s="74" t="s">
        <v>27</v>
      </c>
      <c r="R25" s="25" t="str">
        <f>IF(O29=1,M29,(IF(O30=1,M30,(IF(O31=1,M31,1.11)))))</f>
        <v>Arch Whiteman</v>
      </c>
      <c r="S25" s="24">
        <v>13.1</v>
      </c>
      <c r="T25" s="70">
        <v>2</v>
      </c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ht="19" x14ac:dyDescent="0.25">
      <c r="A26" s="71" t="s">
        <v>26</v>
      </c>
      <c r="B26" s="22">
        <v>10</v>
      </c>
      <c r="C26" s="206" t="s">
        <v>118</v>
      </c>
      <c r="D26" s="64">
        <v>12.06</v>
      </c>
      <c r="E26" s="12">
        <v>2</v>
      </c>
      <c r="F26" s="14"/>
      <c r="G26" s="20"/>
      <c r="H26" s="20"/>
      <c r="I26" s="20"/>
      <c r="J26" s="20"/>
      <c r="K26" s="14"/>
      <c r="L26" s="14"/>
      <c r="M26" s="14"/>
      <c r="N26" s="14"/>
      <c r="O26" s="14"/>
      <c r="P26" s="14"/>
      <c r="Q26" s="75" t="s">
        <v>28</v>
      </c>
      <c r="R26" s="25" t="str">
        <f>IF(O29=2,M29,(IF(O30=2,M30,(IF(O31=2,M31,2.11)))))</f>
        <v>Jamie Thomson</v>
      </c>
      <c r="S26" s="67">
        <v>14.84</v>
      </c>
      <c r="T26" s="76">
        <v>1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ht="19" x14ac:dyDescent="0.25">
      <c r="A27" s="74" t="s">
        <v>27</v>
      </c>
      <c r="B27" s="22">
        <v>15</v>
      </c>
      <c r="C27" s="12" t="s">
        <v>119</v>
      </c>
      <c r="D27" s="64">
        <v>6.17</v>
      </c>
      <c r="E27" s="12">
        <v>4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1" ht="19" x14ac:dyDescent="0.25">
      <c r="A28" s="75" t="s">
        <v>28</v>
      </c>
      <c r="B28" s="100">
        <v>22</v>
      </c>
      <c r="C28" s="12" t="s">
        <v>120</v>
      </c>
      <c r="D28" s="64">
        <v>7.53</v>
      </c>
      <c r="E28" s="18">
        <v>3</v>
      </c>
      <c r="F28" s="14"/>
      <c r="G28" s="14"/>
      <c r="H28" s="14"/>
      <c r="I28" s="14"/>
      <c r="J28" s="14"/>
      <c r="K28" s="14"/>
      <c r="L28" s="3" t="s">
        <v>89</v>
      </c>
      <c r="M28" s="65" t="s">
        <v>54</v>
      </c>
      <c r="N28" s="65"/>
      <c r="O28" s="3">
        <v>11</v>
      </c>
      <c r="P28" s="3"/>
      <c r="Q28" s="14"/>
      <c r="R28" s="14"/>
      <c r="S28" s="14"/>
      <c r="T28" s="14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ht="19" x14ac:dyDescent="0.25">
      <c r="A29" s="14"/>
      <c r="B29" s="19"/>
      <c r="C29" s="14"/>
      <c r="D29" s="14"/>
      <c r="E29" s="14"/>
      <c r="F29" s="14"/>
      <c r="G29" s="14"/>
      <c r="H29" s="14"/>
      <c r="I29" s="14"/>
      <c r="J29" s="14"/>
      <c r="K29" s="14"/>
      <c r="L29" s="69" t="s">
        <v>25</v>
      </c>
      <c r="M29" s="25" t="str">
        <f>IF(J10=2,H10,(IF(J11=2,H11,(IF(J12=2,H12,(IF(J13=2,H13,2.7)))))))</f>
        <v>Van Whiteman</v>
      </c>
      <c r="N29" s="25">
        <v>12.43</v>
      </c>
      <c r="O29" s="12">
        <v>3</v>
      </c>
      <c r="P29" s="14"/>
      <c r="Q29" s="14"/>
      <c r="R29" s="14"/>
      <c r="S29" s="14"/>
      <c r="T29" s="14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ht="19" x14ac:dyDescent="0.25">
      <c r="A30" s="3" t="s">
        <v>34</v>
      </c>
      <c r="B30" s="19"/>
      <c r="C30" s="3"/>
      <c r="D30" s="3"/>
      <c r="E30" s="3">
        <v>5</v>
      </c>
      <c r="F30" s="14"/>
      <c r="G30" s="14"/>
      <c r="H30" s="14"/>
      <c r="I30" s="14"/>
      <c r="J30" s="14"/>
      <c r="K30" s="14"/>
      <c r="L30" s="71" t="s">
        <v>26</v>
      </c>
      <c r="M30" s="25" t="str">
        <f>IF(J22=1,H22,(IF(J23=1,H23,(IF(J24=1,H24,(IF(J25=1,H25,1.8)))))))</f>
        <v>Jamie Thomson</v>
      </c>
      <c r="N30" s="25">
        <v>13.36</v>
      </c>
      <c r="O30" s="12">
        <v>2</v>
      </c>
      <c r="P30" s="14"/>
      <c r="Q30" s="14"/>
      <c r="R30" s="14"/>
      <c r="S30" s="14"/>
      <c r="T30" s="14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ht="19" x14ac:dyDescent="0.25">
      <c r="A31" s="69" t="s">
        <v>25</v>
      </c>
      <c r="B31" s="146">
        <v>5</v>
      </c>
      <c r="C31" s="12" t="s">
        <v>121</v>
      </c>
      <c r="D31" s="64">
        <v>10.4</v>
      </c>
      <c r="E31" s="17">
        <v>2</v>
      </c>
      <c r="F31" s="14"/>
      <c r="G31" s="14"/>
      <c r="H31" s="14"/>
      <c r="I31" s="14"/>
      <c r="J31" s="14"/>
      <c r="K31" s="14"/>
      <c r="L31" s="74" t="s">
        <v>27</v>
      </c>
      <c r="M31" s="25" t="str">
        <f>IF(J34=1,H34,(IF(J35=1,H35,(IF(J36=1,H36,(IF(J37=1,H37,1.9)))))))</f>
        <v>Arch Whiteman</v>
      </c>
      <c r="N31" s="25">
        <v>14.6</v>
      </c>
      <c r="O31" s="12">
        <v>1</v>
      </c>
      <c r="P31" s="14"/>
      <c r="Q31" s="14"/>
      <c r="R31" s="14"/>
      <c r="S31" s="14"/>
      <c r="T31" s="14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ht="19" x14ac:dyDescent="0.25">
      <c r="A32" s="71" t="s">
        <v>26</v>
      </c>
      <c r="B32" s="22">
        <v>8</v>
      </c>
      <c r="C32" s="12" t="s">
        <v>122</v>
      </c>
      <c r="D32" s="64">
        <v>14.77</v>
      </c>
      <c r="E32" s="12">
        <v>1</v>
      </c>
      <c r="F32" s="14"/>
      <c r="G32" s="14"/>
      <c r="H32" s="14"/>
      <c r="I32" s="14"/>
      <c r="J32" s="14"/>
      <c r="K32" s="14"/>
      <c r="L32" s="20"/>
      <c r="M32" s="20"/>
      <c r="N32" s="20"/>
      <c r="O32" s="20"/>
      <c r="P32" s="14"/>
      <c r="Q32" s="14"/>
      <c r="R32" s="14"/>
      <c r="S32" s="14"/>
      <c r="T32" s="14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29" ht="19" x14ac:dyDescent="0.25">
      <c r="A33" s="74" t="s">
        <v>27</v>
      </c>
      <c r="B33" s="22">
        <v>17</v>
      </c>
      <c r="C33" s="12" t="s">
        <v>220</v>
      </c>
      <c r="D33" s="64">
        <v>7.14</v>
      </c>
      <c r="E33" s="12">
        <v>3</v>
      </c>
      <c r="F33" s="14"/>
      <c r="G33" s="3" t="s">
        <v>90</v>
      </c>
      <c r="H33" s="65"/>
      <c r="I33" s="65"/>
      <c r="J33" s="3">
        <v>9</v>
      </c>
      <c r="K33" s="3"/>
      <c r="L33" s="20"/>
      <c r="M33" s="20"/>
      <c r="N33" s="20"/>
      <c r="O33" s="20"/>
      <c r="P33" s="14"/>
      <c r="Q33" s="14"/>
      <c r="R33" s="14"/>
      <c r="S33" s="14"/>
      <c r="T33" s="14"/>
      <c r="V33" s="27"/>
      <c r="W33" s="27"/>
      <c r="X33" s="27"/>
      <c r="Y33" s="27"/>
      <c r="Z33" s="27"/>
      <c r="AA33" s="27"/>
      <c r="AB33" s="27"/>
      <c r="AC33" s="27"/>
    </row>
    <row r="34" spans="1:29" ht="19" x14ac:dyDescent="0.25">
      <c r="A34" s="75" t="s">
        <v>28</v>
      </c>
      <c r="B34" s="100">
        <v>20</v>
      </c>
      <c r="C34" s="64" t="s">
        <v>127</v>
      </c>
      <c r="D34" s="64">
        <v>5.43</v>
      </c>
      <c r="E34" s="18">
        <v>4</v>
      </c>
      <c r="F34" s="14"/>
      <c r="G34" s="69" t="s">
        <v>25</v>
      </c>
      <c r="H34" s="25" t="str">
        <f>IF(E31=1,C31,(IF(E32=1,C32,(IF(E33=1,C33,(IF(E34=1,C40,1.5)))))))</f>
        <v>Tas Grainger</v>
      </c>
      <c r="I34" s="77">
        <v>11.53</v>
      </c>
      <c r="J34" s="17">
        <v>2</v>
      </c>
      <c r="K34" s="14"/>
      <c r="L34" s="20"/>
      <c r="M34" s="20"/>
      <c r="N34" s="20"/>
      <c r="O34" s="20"/>
      <c r="P34" s="14"/>
      <c r="Q34" s="14"/>
      <c r="R34" s="14"/>
      <c r="S34" s="14"/>
      <c r="T34" s="14"/>
      <c r="V34" s="27"/>
      <c r="W34" s="27"/>
      <c r="X34" s="27"/>
      <c r="Y34" s="27"/>
      <c r="Z34" s="27"/>
      <c r="AA34" s="27"/>
      <c r="AB34" s="27"/>
      <c r="AC34" s="27"/>
    </row>
    <row r="35" spans="1:29" ht="19" x14ac:dyDescent="0.25">
      <c r="A35" s="20"/>
      <c r="B35" s="137"/>
      <c r="C35" s="14"/>
      <c r="D35" s="20"/>
      <c r="E35" s="20"/>
      <c r="F35" s="14"/>
      <c r="G35" s="71" t="s">
        <v>26</v>
      </c>
      <c r="H35" s="25" t="str">
        <f>IF(E31=2,C31,(IF(E32=2,C32,(IF(E33=2,C33,(IF(E34=2,C40,2.5)))))))</f>
        <v>Harry Stevenson</v>
      </c>
      <c r="I35" s="25">
        <v>8.94</v>
      </c>
      <c r="J35" s="12">
        <v>3</v>
      </c>
      <c r="K35" s="14"/>
      <c r="L35" s="20"/>
      <c r="M35" s="20"/>
      <c r="N35" s="20"/>
      <c r="O35" s="20"/>
      <c r="P35" s="14"/>
      <c r="Q35" s="14"/>
      <c r="R35" s="14"/>
      <c r="S35" s="14"/>
      <c r="T35" s="14"/>
      <c r="V35" s="27"/>
      <c r="W35" s="27"/>
      <c r="X35" s="27"/>
      <c r="Y35" s="27"/>
      <c r="Z35" s="27"/>
      <c r="AA35" s="27"/>
      <c r="AB35" s="27"/>
      <c r="AC35" s="27"/>
    </row>
    <row r="36" spans="1:29" ht="19" x14ac:dyDescent="0.25">
      <c r="A36" s="3" t="s">
        <v>35</v>
      </c>
      <c r="B36" s="19"/>
      <c r="C36" s="3"/>
      <c r="D36" s="3"/>
      <c r="E36" s="3">
        <v>6</v>
      </c>
      <c r="F36" s="14"/>
      <c r="G36" s="74" t="s">
        <v>27</v>
      </c>
      <c r="H36" s="25" t="str">
        <f>IF(E37=1,C37,(IF(E38=1,C38,(IF(E39=1,C39,(IF(E40=1,C34,1.6)))))))</f>
        <v>Arch Whiteman</v>
      </c>
      <c r="I36" s="25">
        <v>12.67</v>
      </c>
      <c r="J36" s="12">
        <v>1</v>
      </c>
      <c r="K36" s="14"/>
      <c r="L36" s="20"/>
      <c r="M36" s="20"/>
      <c r="N36" s="20"/>
      <c r="O36" s="20"/>
      <c r="P36" s="14"/>
      <c r="Q36" s="14"/>
      <c r="R36" s="14"/>
      <c r="S36" s="14"/>
      <c r="T36" s="14"/>
      <c r="V36" s="27"/>
      <c r="W36" s="27"/>
      <c r="X36" s="27"/>
      <c r="Y36" s="27"/>
      <c r="Z36" s="27"/>
      <c r="AA36" s="27"/>
      <c r="AB36" s="27"/>
      <c r="AC36" s="27"/>
    </row>
    <row r="37" spans="1:29" ht="19" x14ac:dyDescent="0.25">
      <c r="A37" s="69" t="s">
        <v>25</v>
      </c>
      <c r="B37" s="146">
        <v>2</v>
      </c>
      <c r="C37" s="12" t="s">
        <v>124</v>
      </c>
      <c r="D37" s="64">
        <v>15</v>
      </c>
      <c r="E37" s="17">
        <v>1</v>
      </c>
      <c r="F37" s="14"/>
      <c r="G37" s="75" t="s">
        <v>28</v>
      </c>
      <c r="H37" s="25" t="s">
        <v>123</v>
      </c>
      <c r="I37" s="78">
        <v>8.56</v>
      </c>
      <c r="J37" s="18">
        <v>4</v>
      </c>
      <c r="K37" s="14"/>
      <c r="L37" s="20"/>
      <c r="M37" s="20"/>
      <c r="N37" s="20"/>
      <c r="O37" s="20"/>
      <c r="P37" s="14"/>
      <c r="Q37" s="14"/>
      <c r="R37" s="14"/>
      <c r="S37" s="14"/>
      <c r="T37" s="14"/>
      <c r="V37" s="27"/>
      <c r="W37" s="27"/>
      <c r="X37" s="27"/>
      <c r="Y37" s="27"/>
      <c r="Z37" s="27"/>
      <c r="AA37" s="27"/>
      <c r="AB37" s="27"/>
      <c r="AC37" s="27"/>
    </row>
    <row r="38" spans="1:29" ht="19" x14ac:dyDescent="0.25">
      <c r="A38" s="71" t="s">
        <v>26</v>
      </c>
      <c r="B38" s="22">
        <v>11</v>
      </c>
      <c r="C38" s="12" t="s">
        <v>125</v>
      </c>
      <c r="D38" s="64">
        <v>10.6</v>
      </c>
      <c r="E38" s="12">
        <v>3</v>
      </c>
      <c r="F38" s="14"/>
      <c r="G38" s="20"/>
      <c r="H38" s="20"/>
      <c r="I38" s="20"/>
      <c r="J38" s="20"/>
      <c r="K38" s="14"/>
      <c r="L38" s="20"/>
      <c r="M38" s="20"/>
      <c r="N38" s="20"/>
      <c r="O38" s="20"/>
      <c r="P38" s="14"/>
      <c r="Q38" s="14"/>
      <c r="R38" s="14"/>
      <c r="S38" s="14"/>
      <c r="T38" s="14"/>
      <c r="V38" s="27"/>
      <c r="W38" s="27"/>
      <c r="X38" s="27"/>
      <c r="Y38" s="27"/>
      <c r="Z38" s="27"/>
      <c r="AA38" s="27"/>
      <c r="AB38" s="27"/>
      <c r="AC38" s="27"/>
    </row>
    <row r="39" spans="1:29" ht="19" x14ac:dyDescent="0.25">
      <c r="A39" s="74" t="s">
        <v>27</v>
      </c>
      <c r="B39" s="22">
        <v>14</v>
      </c>
      <c r="C39" s="12" t="s">
        <v>126</v>
      </c>
      <c r="D39" s="64">
        <v>8.83</v>
      </c>
      <c r="E39" s="12">
        <v>4</v>
      </c>
      <c r="F39" s="14"/>
      <c r="G39" s="20"/>
      <c r="H39" s="20"/>
      <c r="I39" s="20"/>
      <c r="J39" s="20"/>
      <c r="K39" s="14"/>
      <c r="L39" s="20"/>
      <c r="M39" s="20"/>
      <c r="N39" s="20"/>
      <c r="O39" s="20"/>
      <c r="P39" s="14"/>
      <c r="Q39" s="14"/>
      <c r="R39" s="14"/>
      <c r="S39" s="14"/>
      <c r="T39" s="14"/>
      <c r="V39" s="27"/>
      <c r="W39" s="27"/>
      <c r="X39" s="27"/>
      <c r="Y39" s="27"/>
      <c r="Z39" s="27"/>
      <c r="AA39" s="27"/>
      <c r="AB39" s="27"/>
      <c r="AC39" s="27"/>
    </row>
    <row r="40" spans="1:29" ht="19" x14ac:dyDescent="0.25">
      <c r="A40" s="75" t="s">
        <v>28</v>
      </c>
      <c r="B40" s="100">
        <v>23</v>
      </c>
      <c r="C40" s="64" t="s">
        <v>123</v>
      </c>
      <c r="D40" s="64">
        <v>10.96</v>
      </c>
      <c r="E40" s="12">
        <v>2</v>
      </c>
      <c r="F40" s="14"/>
      <c r="G40" s="20"/>
      <c r="H40" s="20"/>
      <c r="I40" s="20"/>
      <c r="J40" s="20"/>
      <c r="K40" s="14"/>
      <c r="L40" s="20"/>
      <c r="M40" s="20"/>
      <c r="N40" s="20"/>
      <c r="O40" s="20"/>
      <c r="P40" s="14"/>
      <c r="Q40" s="14"/>
      <c r="R40" s="14"/>
      <c r="S40" s="14"/>
      <c r="T40" s="14"/>
      <c r="V40" s="27"/>
      <c r="W40" s="27"/>
      <c r="X40" s="27"/>
      <c r="Y40" s="27"/>
      <c r="Z40" s="27"/>
      <c r="AA40" s="27"/>
      <c r="AB40" s="27"/>
      <c r="AC40" s="27"/>
    </row>
    <row r="41" spans="1:29" ht="19" x14ac:dyDescent="0.25">
      <c r="A41" s="20"/>
      <c r="B41" s="137"/>
      <c r="C41" s="20"/>
      <c r="D41" s="20"/>
      <c r="E41" s="20"/>
      <c r="F41" s="14"/>
      <c r="G41" s="20"/>
      <c r="H41" s="20"/>
      <c r="I41" s="20"/>
      <c r="J41" s="20"/>
      <c r="K41" s="14"/>
      <c r="L41" s="14"/>
      <c r="M41" s="14"/>
      <c r="N41" s="14"/>
      <c r="O41" s="14"/>
      <c r="P41" s="14"/>
      <c r="Q41" s="14"/>
      <c r="R41" s="14"/>
      <c r="S41" s="14"/>
      <c r="V41" s="27"/>
      <c r="W41" s="27"/>
      <c r="X41" s="27"/>
      <c r="Y41" s="27"/>
      <c r="Z41" s="27"/>
      <c r="AA41" s="27"/>
      <c r="AB41" s="27"/>
      <c r="AC41" s="27"/>
    </row>
    <row r="42" spans="1:29" ht="19" x14ac:dyDescent="0.25">
      <c r="A42" s="57"/>
      <c r="B42" s="56"/>
      <c r="C42" s="38"/>
      <c r="D42" s="38"/>
      <c r="E42" s="38"/>
      <c r="F42" s="52"/>
      <c r="G42" s="38"/>
      <c r="H42" s="57"/>
      <c r="I42" s="57"/>
      <c r="J42" s="54"/>
      <c r="K42" s="38"/>
      <c r="L42" s="38"/>
      <c r="M42" s="52"/>
      <c r="N42" s="52"/>
      <c r="O42" s="38"/>
      <c r="P42" s="38"/>
      <c r="Q42" s="38"/>
      <c r="R42" s="38"/>
      <c r="S42" s="38"/>
      <c r="T42" s="38"/>
      <c r="U42" s="38"/>
      <c r="V42" s="27"/>
      <c r="W42" s="38"/>
      <c r="X42" s="27"/>
      <c r="Y42" s="27"/>
      <c r="Z42" s="27"/>
      <c r="AA42" s="27"/>
      <c r="AB42" s="27"/>
      <c r="AC42" s="27"/>
    </row>
    <row r="43" spans="1:29" ht="19" x14ac:dyDescent="0.25">
      <c r="A43" s="57"/>
      <c r="B43" s="56"/>
      <c r="C43" s="38"/>
      <c r="D43" s="38"/>
      <c r="E43" s="38"/>
      <c r="F43" s="52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27"/>
      <c r="W43" s="38"/>
      <c r="X43" s="27"/>
      <c r="Y43" s="27"/>
      <c r="Z43" s="27"/>
      <c r="AA43" s="27"/>
      <c r="AB43" s="27"/>
      <c r="AC43" s="27"/>
    </row>
    <row r="44" spans="1:29" ht="19" x14ac:dyDescent="0.25">
      <c r="A44" s="57"/>
      <c r="B44" s="56"/>
      <c r="C44" s="38"/>
      <c r="D44" s="38"/>
      <c r="E44" s="38"/>
      <c r="F44" s="52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27"/>
      <c r="W44" s="38"/>
      <c r="X44" s="27"/>
      <c r="Y44" s="27"/>
      <c r="Z44" s="27"/>
      <c r="AA44" s="27"/>
      <c r="AB44" s="27"/>
      <c r="AC44" s="27"/>
    </row>
    <row r="45" spans="1:29" ht="19" x14ac:dyDescent="0.25">
      <c r="A45" s="38"/>
      <c r="B45" s="56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27"/>
      <c r="W45" s="38"/>
      <c r="X45" s="27"/>
      <c r="Y45" s="27"/>
      <c r="Z45" s="27"/>
      <c r="AA45" s="27"/>
      <c r="AB45" s="27"/>
      <c r="AC45" s="27"/>
    </row>
    <row r="46" spans="1:29" ht="19" x14ac:dyDescent="0.25">
      <c r="A46" s="38"/>
      <c r="B46" s="56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27"/>
      <c r="U46" s="27"/>
      <c r="V46" s="27"/>
      <c r="W46" s="27"/>
      <c r="X46" s="27"/>
      <c r="Y46" s="27"/>
      <c r="Z46" s="27"/>
      <c r="AA46" s="27"/>
      <c r="AB46" s="27"/>
      <c r="AC46" s="27"/>
    </row>
    <row r="47" spans="1:29" ht="19" x14ac:dyDescent="0.25">
      <c r="A47" s="38"/>
      <c r="B47" s="56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27"/>
      <c r="U47" s="27"/>
      <c r="V47" s="27"/>
      <c r="W47" s="27"/>
      <c r="X47" s="27"/>
      <c r="Y47" s="27"/>
      <c r="Z47" s="27"/>
      <c r="AA47" s="27"/>
      <c r="AB47" s="27"/>
      <c r="AC47" s="27"/>
    </row>
    <row r="48" spans="1:29" ht="19" x14ac:dyDescent="0.25">
      <c r="A48" s="38"/>
      <c r="B48" s="56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27"/>
      <c r="U48" s="27"/>
      <c r="V48" s="27"/>
      <c r="W48" s="27"/>
      <c r="X48" s="27"/>
      <c r="Y48" s="27"/>
      <c r="Z48" s="27"/>
      <c r="AA48" s="27"/>
      <c r="AB48" s="27"/>
      <c r="AC48" s="27"/>
    </row>
    <row r="49" spans="1:29" ht="19" x14ac:dyDescent="0.25">
      <c r="A49" s="38"/>
      <c r="B49" s="56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27"/>
      <c r="U49" s="27"/>
      <c r="V49" s="27"/>
      <c r="W49" s="27"/>
      <c r="X49" s="27"/>
      <c r="Y49" s="27"/>
      <c r="Z49" s="27"/>
      <c r="AA49" s="27"/>
      <c r="AB49" s="27"/>
      <c r="AC49" s="27"/>
    </row>
    <row r="50" spans="1:29" ht="19" x14ac:dyDescent="0.25">
      <c r="A50" s="27"/>
      <c r="B50" s="56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</row>
    <row r="51" spans="1:29" ht="19" x14ac:dyDescent="0.25">
      <c r="A51" s="27"/>
      <c r="B51" s="5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</row>
    <row r="52" spans="1:29" ht="19" x14ac:dyDescent="0.25">
      <c r="A52" s="27"/>
      <c r="B52" s="56"/>
      <c r="C52" s="152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</row>
    <row r="53" spans="1:29" ht="19" x14ac:dyDescent="0.25">
      <c r="B53" s="56"/>
      <c r="C53" s="27"/>
    </row>
    <row r="54" spans="1:29" ht="19" x14ac:dyDescent="0.25">
      <c r="B54" s="56"/>
      <c r="C54" s="27"/>
    </row>
    <row r="55" spans="1:29" ht="19" x14ac:dyDescent="0.25">
      <c r="B55" s="56"/>
      <c r="C55" s="27"/>
    </row>
    <row r="56" spans="1:29" ht="19" x14ac:dyDescent="0.25">
      <c r="B56" s="56"/>
      <c r="C56" s="27"/>
    </row>
    <row r="57" spans="1:29" ht="19" x14ac:dyDescent="0.25">
      <c r="B57" s="56"/>
      <c r="C57" s="27"/>
    </row>
    <row r="58" spans="1:29" ht="19" x14ac:dyDescent="0.25">
      <c r="B58" s="56"/>
      <c r="C58" s="27"/>
    </row>
    <row r="59" spans="1:29" ht="19" x14ac:dyDescent="0.25">
      <c r="B59" s="56"/>
      <c r="C59" s="27"/>
    </row>
    <row r="60" spans="1:29" ht="19" x14ac:dyDescent="0.25">
      <c r="B60" s="56"/>
      <c r="C60" s="152"/>
    </row>
    <row r="61" spans="1:29" ht="19" x14ac:dyDescent="0.25">
      <c r="B61" s="56"/>
      <c r="C61" s="152"/>
    </row>
    <row r="62" spans="1:29" ht="19" x14ac:dyDescent="0.25">
      <c r="B62" s="56"/>
      <c r="C62" s="27"/>
    </row>
    <row r="63" spans="1:29" ht="19" x14ac:dyDescent="0.25">
      <c r="B63" s="56"/>
      <c r="C63" s="27"/>
    </row>
    <row r="64" spans="1:29" ht="19" x14ac:dyDescent="0.25">
      <c r="B64" s="56"/>
      <c r="C64" s="27"/>
    </row>
    <row r="65" spans="2:3" ht="19" x14ac:dyDescent="0.25">
      <c r="B65" s="56"/>
      <c r="C65" s="27"/>
    </row>
    <row r="66" spans="2:3" ht="19" x14ac:dyDescent="0.25">
      <c r="B66" s="56"/>
      <c r="C66" s="27"/>
    </row>
  </sheetData>
  <phoneticPr fontId="18" type="noConversion"/>
  <pageMargins left="0.7" right="0.7" top="0.75" bottom="0.75" header="0.3" footer="0.3"/>
  <pageSetup paperSize="9" scale="51" orientation="landscape" copies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J23"/>
  <sheetViews>
    <sheetView zoomScalePageLayoutView="80" workbookViewId="0">
      <selection activeCell="D19" sqref="D19"/>
    </sheetView>
  </sheetViews>
  <sheetFormatPr baseColWidth="10" defaultColWidth="11.5" defaultRowHeight="15" x14ac:dyDescent="0.2"/>
  <cols>
    <col min="1" max="1" width="10.33203125" customWidth="1"/>
    <col min="2" max="2" width="22.83203125" customWidth="1"/>
    <col min="3" max="3" width="11" customWidth="1"/>
    <col min="8" max="8" width="27.6640625" customWidth="1"/>
  </cols>
  <sheetData>
    <row r="1" spans="1:10" ht="21" x14ac:dyDescent="0.25">
      <c r="A1" s="15" t="s">
        <v>91</v>
      </c>
      <c r="B1" s="125"/>
      <c r="C1" s="125"/>
      <c r="D1" s="140"/>
      <c r="E1" s="140"/>
      <c r="F1" s="140"/>
      <c r="G1" s="140"/>
      <c r="H1" s="140"/>
      <c r="I1" s="140"/>
      <c r="J1" s="140"/>
    </row>
    <row r="2" spans="1:10" ht="19" x14ac:dyDescent="0.25">
      <c r="A2" s="57" t="s">
        <v>57</v>
      </c>
      <c r="B2" s="128"/>
      <c r="C2" s="128"/>
      <c r="D2" s="128"/>
      <c r="E2" s="128"/>
      <c r="F2" s="140"/>
      <c r="G2" s="140"/>
      <c r="H2" s="140"/>
      <c r="I2" s="140"/>
      <c r="J2" s="140"/>
    </row>
    <row r="3" spans="1:10" ht="19" x14ac:dyDescent="0.25">
      <c r="A3" s="128"/>
      <c r="B3" s="128"/>
      <c r="C3" s="128"/>
      <c r="D3" s="128"/>
      <c r="E3" s="128"/>
      <c r="F3" s="140"/>
      <c r="G3" s="140"/>
      <c r="H3" s="140"/>
      <c r="I3" s="140"/>
      <c r="J3" s="140"/>
    </row>
    <row r="4" spans="1:10" ht="19" x14ac:dyDescent="0.25">
      <c r="A4" s="128"/>
      <c r="B4" s="128"/>
      <c r="C4" s="128"/>
      <c r="D4" s="128"/>
      <c r="E4" s="128"/>
      <c r="F4" s="140"/>
      <c r="G4" s="140"/>
      <c r="H4" s="140"/>
      <c r="I4" s="140"/>
      <c r="J4" s="140"/>
    </row>
    <row r="5" spans="1:10" ht="19" x14ac:dyDescent="0.25">
      <c r="A5" s="52"/>
      <c r="B5" s="52"/>
      <c r="C5" s="52"/>
      <c r="D5" s="52"/>
      <c r="E5" s="52"/>
      <c r="F5" s="140"/>
      <c r="G5" s="140"/>
      <c r="H5" s="140"/>
      <c r="I5" s="140"/>
      <c r="J5" s="140"/>
    </row>
    <row r="6" spans="1:10" ht="19" x14ac:dyDescent="0.25">
      <c r="A6" s="3" t="s">
        <v>199</v>
      </c>
      <c r="B6" s="128"/>
      <c r="C6" s="127" t="s">
        <v>92</v>
      </c>
      <c r="D6" s="127" t="s">
        <v>93</v>
      </c>
      <c r="E6" s="26"/>
      <c r="F6" s="140"/>
      <c r="G6" s="52"/>
      <c r="H6" s="142"/>
      <c r="I6" s="178"/>
      <c r="J6" s="178"/>
    </row>
    <row r="7" spans="1:10" ht="19" x14ac:dyDescent="0.25">
      <c r="A7" s="125"/>
      <c r="B7" s="3"/>
      <c r="C7" s="3"/>
      <c r="D7" s="125">
        <v>1</v>
      </c>
      <c r="E7" s="26"/>
      <c r="F7" s="140"/>
      <c r="G7" s="29"/>
      <c r="H7" s="52"/>
      <c r="I7" s="52"/>
      <c r="J7" s="29"/>
    </row>
    <row r="8" spans="1:10" ht="19" x14ac:dyDescent="0.25">
      <c r="A8" s="4" t="s">
        <v>25</v>
      </c>
      <c r="B8" s="12" t="s">
        <v>128</v>
      </c>
      <c r="C8" s="12">
        <v>6.8</v>
      </c>
      <c r="D8" s="131">
        <v>1</v>
      </c>
      <c r="E8" s="26"/>
      <c r="F8" s="140"/>
      <c r="G8" s="52"/>
      <c r="H8" s="179"/>
      <c r="I8" s="26"/>
      <c r="J8" s="142"/>
    </row>
    <row r="9" spans="1:10" ht="19" x14ac:dyDescent="0.25">
      <c r="A9" s="7" t="s">
        <v>26</v>
      </c>
      <c r="B9" s="12" t="s">
        <v>130</v>
      </c>
      <c r="C9" s="12">
        <v>5.17</v>
      </c>
      <c r="D9" s="132">
        <v>4</v>
      </c>
      <c r="E9" s="141"/>
      <c r="F9" s="140"/>
      <c r="G9" s="29"/>
      <c r="H9" s="179"/>
      <c r="I9" s="26"/>
      <c r="J9" s="142"/>
    </row>
    <row r="10" spans="1:10" ht="19" x14ac:dyDescent="0.25">
      <c r="A10" s="9" t="s">
        <v>27</v>
      </c>
      <c r="B10" s="206" t="s">
        <v>131</v>
      </c>
      <c r="C10" s="12">
        <v>6.03</v>
      </c>
      <c r="D10" s="132">
        <v>3</v>
      </c>
      <c r="E10" s="26"/>
      <c r="F10" s="140"/>
      <c r="G10" s="29"/>
      <c r="H10" s="180"/>
      <c r="I10" s="26"/>
      <c r="J10" s="142"/>
    </row>
    <row r="11" spans="1:10" ht="19" x14ac:dyDescent="0.25">
      <c r="A11" s="10" t="s">
        <v>28</v>
      </c>
      <c r="B11" s="12" t="s">
        <v>129</v>
      </c>
      <c r="C11" s="12">
        <v>6.36</v>
      </c>
      <c r="D11" s="132">
        <v>2</v>
      </c>
      <c r="E11" s="52"/>
      <c r="F11" s="140"/>
      <c r="G11" s="29"/>
      <c r="H11" s="179"/>
      <c r="I11" s="26"/>
      <c r="J11" s="142"/>
    </row>
    <row r="12" spans="1:10" ht="19" x14ac:dyDescent="0.25">
      <c r="A12" s="14"/>
      <c r="B12" s="14"/>
      <c r="C12" s="14"/>
      <c r="D12" s="14"/>
      <c r="E12" s="14"/>
      <c r="G12" s="27"/>
      <c r="H12" s="27"/>
      <c r="I12" s="27"/>
      <c r="J12" s="27"/>
    </row>
    <row r="13" spans="1:10" ht="19" x14ac:dyDescent="0.25">
      <c r="A13" s="14"/>
      <c r="B13" s="14"/>
      <c r="C13" s="14"/>
      <c r="D13" s="14"/>
      <c r="E13" s="26"/>
      <c r="F13" s="140"/>
      <c r="G13" s="27"/>
      <c r="H13" s="27"/>
      <c r="I13" s="27"/>
      <c r="J13" s="27"/>
    </row>
    <row r="14" spans="1:10" ht="19" x14ac:dyDescent="0.25">
      <c r="A14" s="29"/>
      <c r="B14" s="138"/>
      <c r="C14" s="38"/>
      <c r="D14" s="26"/>
      <c r="E14" s="26"/>
      <c r="F14" s="140"/>
      <c r="G14" s="140"/>
      <c r="H14" s="140"/>
      <c r="I14" s="140"/>
      <c r="J14" s="140"/>
    </row>
    <row r="15" spans="1:10" ht="19" x14ac:dyDescent="0.25">
      <c r="A15" s="29"/>
      <c r="B15" s="138"/>
      <c r="C15" s="38"/>
      <c r="D15" s="26"/>
      <c r="E15" s="141"/>
      <c r="F15" s="140"/>
      <c r="G15" s="140"/>
      <c r="H15" s="140"/>
      <c r="I15" s="140"/>
      <c r="J15" s="140"/>
    </row>
    <row r="16" spans="1:10" ht="19" x14ac:dyDescent="0.25">
      <c r="A16" s="29"/>
      <c r="B16" s="138"/>
      <c r="C16" s="141"/>
      <c r="D16" s="26"/>
      <c r="E16" s="26"/>
      <c r="F16" s="140"/>
      <c r="G16" s="140"/>
      <c r="H16" s="140"/>
      <c r="I16" s="140"/>
      <c r="J16" s="140"/>
    </row>
    <row r="17" spans="1:6" ht="19" x14ac:dyDescent="0.25">
      <c r="A17" s="14"/>
      <c r="B17" s="14"/>
      <c r="C17" s="14"/>
      <c r="D17" s="14"/>
      <c r="E17" s="20"/>
      <c r="F17" s="28"/>
    </row>
    <row r="18" spans="1:6" ht="19" x14ac:dyDescent="0.25">
      <c r="A18" s="14"/>
      <c r="B18" s="14"/>
      <c r="C18" s="14"/>
      <c r="D18" s="14"/>
      <c r="E18" s="20"/>
      <c r="F18" s="28"/>
    </row>
    <row r="19" spans="1:6" ht="19" x14ac:dyDescent="0.25">
      <c r="A19" s="14"/>
      <c r="B19" s="14"/>
      <c r="C19" s="14"/>
      <c r="D19" s="14"/>
      <c r="E19" s="20"/>
      <c r="F19" s="28"/>
    </row>
    <row r="20" spans="1:6" ht="19" x14ac:dyDescent="0.25">
      <c r="A20" s="14"/>
      <c r="B20" s="14"/>
      <c r="C20" s="14"/>
      <c r="D20" s="14"/>
      <c r="E20" s="223"/>
      <c r="F20" s="28"/>
    </row>
    <row r="21" spans="1:6" x14ac:dyDescent="0.2">
      <c r="E21" s="28"/>
      <c r="F21" s="28"/>
    </row>
    <row r="22" spans="1:6" x14ac:dyDescent="0.2">
      <c r="E22" s="28"/>
      <c r="F22" s="28"/>
    </row>
    <row r="23" spans="1:6" ht="16" x14ac:dyDescent="0.2">
      <c r="B23" s="153"/>
      <c r="C23" s="28"/>
    </row>
  </sheetData>
  <phoneticPr fontId="18" type="noConversion"/>
  <pageMargins left="0.7" right="0.7" top="0.75" bottom="0.75" header="0.3" footer="0.3"/>
  <pageSetup paperSize="9" orientation="landscape" horizontalDpi="0" verticalDpi="0" copies="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AG81"/>
  <sheetViews>
    <sheetView zoomScale="90" zoomScaleNormal="90" zoomScalePageLayoutView="80" workbookViewId="0">
      <selection activeCell="R50" sqref="R50"/>
    </sheetView>
  </sheetViews>
  <sheetFormatPr baseColWidth="10" defaultColWidth="8.83203125" defaultRowHeight="15" x14ac:dyDescent="0.2"/>
  <cols>
    <col min="1" max="1" width="14.33203125" customWidth="1"/>
    <col min="2" max="2" width="0.1640625" customWidth="1"/>
    <col min="3" max="3" width="25.33203125" customWidth="1"/>
    <col min="4" max="4" width="16.1640625" customWidth="1"/>
    <col min="7" max="7" width="11.1640625" customWidth="1"/>
    <col min="8" max="8" width="26.33203125" customWidth="1"/>
    <col min="9" max="9" width="11.6640625" customWidth="1"/>
    <col min="13" max="13" width="12" customWidth="1"/>
    <col min="14" max="14" width="29" customWidth="1"/>
    <col min="15" max="15" width="15.5" customWidth="1"/>
    <col min="18" max="18" width="13.6640625" customWidth="1"/>
    <col min="19" max="19" width="27" customWidth="1"/>
    <col min="20" max="20" width="16.5" customWidth="1"/>
  </cols>
  <sheetData>
    <row r="1" spans="1:33" ht="19" x14ac:dyDescent="0.25">
      <c r="A1" s="13" t="s">
        <v>91</v>
      </c>
      <c r="B1" s="13"/>
      <c r="C1" s="13"/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33" ht="19" x14ac:dyDescent="0.25">
      <c r="A2" s="13" t="s">
        <v>52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33" ht="19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33" ht="19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33" ht="19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</row>
    <row r="6" spans="1:33" ht="19" x14ac:dyDescent="0.25">
      <c r="A6" s="13" t="s">
        <v>20</v>
      </c>
      <c r="B6" s="13"/>
      <c r="C6" s="82"/>
      <c r="D6" s="127" t="s">
        <v>92</v>
      </c>
      <c r="E6" s="127" t="s">
        <v>93</v>
      </c>
      <c r="F6" s="13"/>
      <c r="G6" s="14"/>
      <c r="H6" s="13"/>
      <c r="I6" s="13"/>
      <c r="J6" s="13"/>
      <c r="K6" s="13"/>
      <c r="L6" s="13"/>
      <c r="M6" s="14"/>
      <c r="N6" s="13"/>
      <c r="O6" s="13"/>
      <c r="P6" s="13"/>
      <c r="Q6" s="13"/>
      <c r="R6" s="13"/>
      <c r="S6" s="14"/>
      <c r="T6" s="14"/>
      <c r="U6" s="14"/>
      <c r="AE6" s="27"/>
      <c r="AF6" s="27"/>
      <c r="AG6" s="27"/>
    </row>
    <row r="7" spans="1:33" ht="19" x14ac:dyDescent="0.25">
      <c r="A7" s="3" t="s">
        <v>24</v>
      </c>
      <c r="B7" s="14"/>
      <c r="C7" s="83"/>
      <c r="D7" s="14"/>
      <c r="E7" s="3">
        <v>1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AE7" s="27"/>
      <c r="AF7" s="27"/>
      <c r="AG7" s="27"/>
    </row>
    <row r="8" spans="1:33" ht="19" x14ac:dyDescent="0.25">
      <c r="A8" s="69" t="s">
        <v>25</v>
      </c>
      <c r="B8" s="12">
        <v>1</v>
      </c>
      <c r="C8" s="12" t="s">
        <v>132</v>
      </c>
      <c r="D8" s="64">
        <v>13.17</v>
      </c>
      <c r="E8" s="89">
        <v>1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AE8" s="27"/>
      <c r="AF8" s="27"/>
      <c r="AG8" s="27"/>
    </row>
    <row r="9" spans="1:33" ht="19" x14ac:dyDescent="0.25">
      <c r="A9" s="71" t="s">
        <v>26</v>
      </c>
      <c r="B9" s="72">
        <v>16</v>
      </c>
      <c r="C9" s="12" t="s">
        <v>147</v>
      </c>
      <c r="D9" s="64">
        <v>8.74</v>
      </c>
      <c r="E9" s="90">
        <v>2</v>
      </c>
      <c r="F9" s="14"/>
      <c r="G9" s="13" t="s">
        <v>53</v>
      </c>
      <c r="H9" s="14"/>
      <c r="I9" s="127" t="s">
        <v>92</v>
      </c>
      <c r="J9" s="127" t="s">
        <v>93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AE9" s="27"/>
      <c r="AF9" s="27"/>
      <c r="AG9" s="27"/>
    </row>
    <row r="10" spans="1:33" ht="19" x14ac:dyDescent="0.25">
      <c r="A10" s="74" t="s">
        <v>27</v>
      </c>
      <c r="B10" s="12">
        <v>17</v>
      </c>
      <c r="C10" s="12" t="s">
        <v>148</v>
      </c>
      <c r="D10" s="64">
        <v>5.67</v>
      </c>
      <c r="E10" s="89">
        <v>3</v>
      </c>
      <c r="F10" s="14"/>
      <c r="G10" s="91" t="s">
        <v>94</v>
      </c>
      <c r="H10" s="14"/>
      <c r="I10" s="14"/>
      <c r="J10" s="3">
        <v>9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AE10" s="27"/>
      <c r="AF10" s="27"/>
      <c r="AG10" s="27"/>
    </row>
    <row r="11" spans="1:33" ht="19" x14ac:dyDescent="0.25">
      <c r="A11" s="75" t="s">
        <v>28</v>
      </c>
      <c r="B11" s="18">
        <v>32</v>
      </c>
      <c r="C11" s="100">
        <v>32</v>
      </c>
      <c r="D11" s="76"/>
      <c r="E11" s="92"/>
      <c r="F11" s="14"/>
      <c r="G11" s="69" t="s">
        <v>25</v>
      </c>
      <c r="H11" s="93" t="str">
        <f>IF(E8=1,C8,(IF(E9=1,C51,(IF(E10=1,C9,(IF(E11=1,C11,1.1)))))))</f>
        <v>Axel Rose - Curotta</v>
      </c>
      <c r="I11" s="12">
        <v>12.57</v>
      </c>
      <c r="J11" s="94">
        <v>1</v>
      </c>
      <c r="K11" s="20"/>
      <c r="L11" s="14"/>
      <c r="M11" s="14"/>
      <c r="N11" s="14"/>
      <c r="O11" s="14"/>
      <c r="P11" s="14"/>
      <c r="Q11" s="14"/>
      <c r="R11" s="14"/>
      <c r="S11" s="14"/>
      <c r="T11" s="14"/>
      <c r="U11" s="14"/>
      <c r="AE11" s="27"/>
      <c r="AF11" s="27"/>
      <c r="AG11" s="27"/>
    </row>
    <row r="12" spans="1:33" ht="19" x14ac:dyDescent="0.25">
      <c r="A12" s="14"/>
      <c r="B12" s="14"/>
      <c r="C12" s="14"/>
      <c r="D12" s="14"/>
      <c r="E12" s="14"/>
      <c r="F12" s="14"/>
      <c r="G12" s="71" t="s">
        <v>26</v>
      </c>
      <c r="H12" s="21" t="s">
        <v>140</v>
      </c>
      <c r="I12" s="12">
        <v>6.87</v>
      </c>
      <c r="J12" s="94">
        <v>3</v>
      </c>
      <c r="K12" s="20"/>
      <c r="L12" s="14"/>
      <c r="M12" s="20"/>
      <c r="N12" s="20"/>
      <c r="O12" s="20"/>
      <c r="P12" s="20"/>
      <c r="Q12" s="14"/>
      <c r="R12" s="20"/>
      <c r="S12" s="20"/>
      <c r="T12" s="20"/>
      <c r="U12" s="14"/>
      <c r="AE12" s="27"/>
      <c r="AF12" s="27"/>
      <c r="AG12" s="27"/>
    </row>
    <row r="13" spans="1:33" ht="19" x14ac:dyDescent="0.25">
      <c r="A13" s="3" t="s">
        <v>29</v>
      </c>
      <c r="B13" s="14"/>
      <c r="C13" s="83"/>
      <c r="D13" s="14"/>
      <c r="E13" s="3">
        <v>2</v>
      </c>
      <c r="F13" s="14"/>
      <c r="G13" s="74" t="s">
        <v>27</v>
      </c>
      <c r="H13" s="21" t="s">
        <v>222</v>
      </c>
      <c r="I13" s="12">
        <v>8.07</v>
      </c>
      <c r="J13" s="94">
        <v>2</v>
      </c>
      <c r="K13" s="20"/>
      <c r="L13" s="14"/>
      <c r="M13" s="20"/>
      <c r="N13" s="20"/>
      <c r="O13" s="20"/>
      <c r="P13" s="20"/>
      <c r="Q13" s="14"/>
      <c r="R13" s="20"/>
      <c r="S13" s="20"/>
      <c r="T13" s="20"/>
      <c r="U13" s="14"/>
      <c r="AE13" s="27"/>
      <c r="AF13" s="27"/>
      <c r="AG13" s="27"/>
    </row>
    <row r="14" spans="1:33" ht="19" x14ac:dyDescent="0.25">
      <c r="A14" s="69" t="s">
        <v>25</v>
      </c>
      <c r="B14" s="12">
        <v>8</v>
      </c>
      <c r="C14" s="12" t="s">
        <v>139</v>
      </c>
      <c r="D14" s="64">
        <v>7.23</v>
      </c>
      <c r="E14" s="94">
        <v>2</v>
      </c>
      <c r="F14" s="14"/>
      <c r="G14" s="75" t="s">
        <v>28</v>
      </c>
      <c r="H14" s="95" t="s">
        <v>144</v>
      </c>
      <c r="I14" s="12" t="s">
        <v>231</v>
      </c>
      <c r="J14" s="94" t="s">
        <v>231</v>
      </c>
      <c r="K14" s="20"/>
      <c r="L14" s="14"/>
      <c r="M14" s="13" t="s">
        <v>95</v>
      </c>
      <c r="N14" s="20"/>
      <c r="O14" s="127" t="s">
        <v>92</v>
      </c>
      <c r="P14" s="127" t="s">
        <v>93</v>
      </c>
      <c r="Q14" s="14"/>
      <c r="R14" s="20"/>
      <c r="S14" s="20"/>
      <c r="T14" s="20"/>
      <c r="U14" s="14"/>
      <c r="AE14" s="27"/>
      <c r="AF14" s="27"/>
      <c r="AG14" s="27"/>
    </row>
    <row r="15" spans="1:33" ht="19" x14ac:dyDescent="0.25">
      <c r="A15" s="71" t="s">
        <v>26</v>
      </c>
      <c r="B15" s="12">
        <v>9</v>
      </c>
      <c r="C15" s="12" t="s">
        <v>140</v>
      </c>
      <c r="D15" s="64">
        <v>7.24</v>
      </c>
      <c r="E15" s="94">
        <v>1</v>
      </c>
      <c r="F15" s="14"/>
      <c r="G15" s="20"/>
      <c r="H15" s="20"/>
      <c r="I15" s="20"/>
      <c r="J15" s="84"/>
      <c r="K15" s="20"/>
      <c r="L15" s="14"/>
      <c r="M15" s="3" t="s">
        <v>96</v>
      </c>
      <c r="N15" s="65"/>
      <c r="O15" s="65"/>
      <c r="P15" s="3">
        <v>13</v>
      </c>
      <c r="Q15" s="14"/>
      <c r="R15" s="20"/>
      <c r="S15" s="20"/>
      <c r="T15" s="20"/>
      <c r="U15" s="14"/>
      <c r="AE15" s="27"/>
      <c r="AF15" s="27"/>
      <c r="AG15" s="27"/>
    </row>
    <row r="16" spans="1:33" ht="19" x14ac:dyDescent="0.25">
      <c r="A16" s="74" t="s">
        <v>27</v>
      </c>
      <c r="B16" s="12">
        <v>24</v>
      </c>
      <c r="C16" s="206" t="s">
        <v>155</v>
      </c>
      <c r="D16" s="64">
        <v>4.3</v>
      </c>
      <c r="E16" s="94">
        <v>4</v>
      </c>
      <c r="F16" s="14"/>
      <c r="G16" s="20"/>
      <c r="H16" s="20"/>
      <c r="I16" s="20"/>
      <c r="J16" s="84"/>
      <c r="K16" s="20"/>
      <c r="L16" s="14"/>
      <c r="M16" s="69" t="s">
        <v>25</v>
      </c>
      <c r="N16" s="93" t="str">
        <f>IF(J11=1,H11,(IF(J12=1,H12,(IF(J13=1,H13,(IF(J14=1,H14,1.9)))))))</f>
        <v>Axel Rose - Curotta</v>
      </c>
      <c r="O16" s="12">
        <v>16.7</v>
      </c>
      <c r="P16" s="89">
        <v>1</v>
      </c>
      <c r="Q16" s="14"/>
      <c r="R16" s="20"/>
      <c r="S16" s="20"/>
      <c r="T16" s="20"/>
      <c r="U16" s="14"/>
      <c r="AE16" s="27"/>
      <c r="AF16" s="27"/>
      <c r="AG16" s="27"/>
    </row>
    <row r="17" spans="1:33" ht="19" x14ac:dyDescent="0.25">
      <c r="A17" s="75" t="s">
        <v>28</v>
      </c>
      <c r="B17" s="12">
        <v>25</v>
      </c>
      <c r="C17" s="206" t="s">
        <v>156</v>
      </c>
      <c r="D17" s="64">
        <v>6.2</v>
      </c>
      <c r="E17" s="94">
        <v>3</v>
      </c>
      <c r="F17" s="14"/>
      <c r="G17" s="14"/>
      <c r="H17" s="14"/>
      <c r="I17" s="14"/>
      <c r="J17" s="3"/>
      <c r="K17" s="20"/>
      <c r="L17" s="14"/>
      <c r="M17" s="71" t="s">
        <v>26</v>
      </c>
      <c r="N17" s="96" t="str">
        <f>IF(J21=2,H21,(IF(J22=2,H22,(IF(J23=2,H23,(IF(J24=2,H24,2.1)))))))</f>
        <v>Jasper Giddy</v>
      </c>
      <c r="O17" s="12">
        <v>11.4</v>
      </c>
      <c r="P17" s="90">
        <v>3</v>
      </c>
      <c r="Q17" s="14"/>
      <c r="R17" s="20"/>
      <c r="S17" s="20"/>
      <c r="T17" s="20"/>
      <c r="U17" s="14"/>
      <c r="AE17" s="27"/>
      <c r="AF17" s="27"/>
      <c r="AG17" s="27"/>
    </row>
    <row r="18" spans="1:33" ht="19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3"/>
      <c r="K18" s="20"/>
      <c r="L18" s="14"/>
      <c r="M18" s="74" t="s">
        <v>27</v>
      </c>
      <c r="N18" s="96" t="str">
        <f>IF(J21=1,H21,(IF(J22=1,H22,(IF(J23=1,H23,(IF(J24=1,H24,1.1)))))))</f>
        <v>Saxon Reber</v>
      </c>
      <c r="O18" s="12">
        <v>12.57</v>
      </c>
      <c r="P18" s="89">
        <v>2</v>
      </c>
      <c r="Q18" s="14"/>
      <c r="R18" s="20"/>
      <c r="S18" s="20"/>
      <c r="T18" s="20"/>
      <c r="U18" s="14"/>
      <c r="AE18" s="27"/>
      <c r="AF18" s="27"/>
      <c r="AG18" s="27"/>
    </row>
    <row r="19" spans="1:33" ht="19" x14ac:dyDescent="0.25">
      <c r="A19" s="3" t="s">
        <v>31</v>
      </c>
      <c r="B19" s="14"/>
      <c r="C19" s="83"/>
      <c r="D19" s="14"/>
      <c r="E19" s="3">
        <v>3</v>
      </c>
      <c r="F19" s="14"/>
      <c r="G19" s="14"/>
      <c r="H19" s="14"/>
      <c r="I19" s="14"/>
      <c r="J19" s="3"/>
      <c r="K19" s="20"/>
      <c r="L19" s="14"/>
      <c r="M19" s="75" t="s">
        <v>28</v>
      </c>
      <c r="N19" s="95" t="str">
        <f>IF(J11=2,H11,(IF(J12=2,H12,(IF(J13=2,H13,(IF(J14=2,H14,2.9)))))))</f>
        <v>Sebastian Van Burren</v>
      </c>
      <c r="O19" s="12">
        <v>8.07</v>
      </c>
      <c r="P19" s="92">
        <v>4</v>
      </c>
      <c r="Q19" s="14"/>
      <c r="R19" s="20"/>
      <c r="S19" s="20"/>
      <c r="T19" s="20"/>
      <c r="U19" s="14"/>
      <c r="AE19" s="27"/>
      <c r="AF19" s="27"/>
      <c r="AG19" s="27"/>
    </row>
    <row r="20" spans="1:33" ht="19" x14ac:dyDescent="0.25">
      <c r="A20" s="69" t="s">
        <v>25</v>
      </c>
      <c r="B20" s="17">
        <v>5</v>
      </c>
      <c r="C20" s="12" t="s">
        <v>136</v>
      </c>
      <c r="D20" s="64">
        <v>12.6</v>
      </c>
      <c r="E20" s="94">
        <v>1</v>
      </c>
      <c r="F20" s="14"/>
      <c r="G20" s="3" t="s">
        <v>32</v>
      </c>
      <c r="H20" s="14"/>
      <c r="I20" s="14"/>
      <c r="J20" s="3">
        <v>10</v>
      </c>
      <c r="K20" s="20"/>
      <c r="L20" s="14"/>
      <c r="M20" s="20"/>
      <c r="N20" s="20"/>
      <c r="O20" s="20"/>
      <c r="P20" s="84"/>
      <c r="Q20" s="14"/>
      <c r="R20" s="20"/>
      <c r="S20" s="20"/>
      <c r="T20" s="20"/>
      <c r="U20" s="14"/>
      <c r="AE20" s="27"/>
      <c r="AF20" s="27"/>
      <c r="AG20" s="27"/>
    </row>
    <row r="21" spans="1:33" ht="19" x14ac:dyDescent="0.25">
      <c r="A21" s="71" t="s">
        <v>26</v>
      </c>
      <c r="B21" s="12">
        <v>12</v>
      </c>
      <c r="C21" s="12" t="s">
        <v>143</v>
      </c>
      <c r="D21" s="64">
        <v>7.83</v>
      </c>
      <c r="E21" s="94">
        <v>2</v>
      </c>
      <c r="F21" s="14"/>
      <c r="G21" s="69" t="s">
        <v>25</v>
      </c>
      <c r="H21" s="93" t="s">
        <v>147</v>
      </c>
      <c r="I21" s="12">
        <v>4.34</v>
      </c>
      <c r="J21" s="94">
        <v>4</v>
      </c>
      <c r="K21" s="20"/>
      <c r="L21" s="14"/>
      <c r="M21" s="20"/>
      <c r="N21" s="14"/>
      <c r="O21" s="14"/>
      <c r="P21" s="84"/>
      <c r="Q21" s="14"/>
      <c r="R21" s="14"/>
      <c r="S21" s="14"/>
      <c r="T21" s="14"/>
      <c r="U21" s="14"/>
      <c r="AE21" s="27"/>
      <c r="AF21" s="27"/>
      <c r="AG21" s="27"/>
    </row>
    <row r="22" spans="1:33" ht="19" x14ac:dyDescent="0.25">
      <c r="A22" s="74" t="s">
        <v>27</v>
      </c>
      <c r="B22" s="12">
        <v>21</v>
      </c>
      <c r="C22" s="12" t="s">
        <v>152</v>
      </c>
      <c r="D22" s="64">
        <v>6.24</v>
      </c>
      <c r="E22" s="94">
        <v>3</v>
      </c>
      <c r="F22" s="14"/>
      <c r="G22" s="71" t="s">
        <v>26</v>
      </c>
      <c r="H22" s="21" t="s">
        <v>139</v>
      </c>
      <c r="I22" s="12">
        <v>6.2</v>
      </c>
      <c r="J22" s="94">
        <v>3</v>
      </c>
      <c r="K22" s="20"/>
      <c r="L22" s="14"/>
      <c r="M22" s="14"/>
      <c r="N22" s="14"/>
      <c r="O22" s="14"/>
      <c r="P22" s="3"/>
      <c r="Q22" s="14"/>
      <c r="R22" s="14"/>
      <c r="S22" s="14"/>
      <c r="T22" s="14"/>
      <c r="U22" s="14"/>
      <c r="AE22" s="27"/>
      <c r="AF22" s="27"/>
      <c r="AG22" s="27"/>
    </row>
    <row r="23" spans="1:33" ht="19" x14ac:dyDescent="0.25">
      <c r="A23" s="75" t="s">
        <v>28</v>
      </c>
      <c r="B23" s="18">
        <v>28</v>
      </c>
      <c r="C23" s="147">
        <v>28</v>
      </c>
      <c r="D23" s="64"/>
      <c r="E23" s="94"/>
      <c r="F23" s="14"/>
      <c r="G23" s="74" t="s">
        <v>27</v>
      </c>
      <c r="H23" s="21" t="s">
        <v>221</v>
      </c>
      <c r="I23" s="12">
        <v>13.33</v>
      </c>
      <c r="J23" s="94">
        <v>1</v>
      </c>
      <c r="K23" s="20"/>
      <c r="L23" s="14"/>
      <c r="M23" s="14"/>
      <c r="N23" s="14"/>
      <c r="O23" s="14"/>
      <c r="P23" s="3"/>
      <c r="Q23" s="14"/>
      <c r="R23" s="14"/>
      <c r="S23" s="14"/>
      <c r="T23" s="14"/>
      <c r="U23" s="14"/>
      <c r="AE23" s="27"/>
      <c r="AF23" s="27"/>
      <c r="AG23" s="27"/>
    </row>
    <row r="24" spans="1:33" ht="19" x14ac:dyDescent="0.25">
      <c r="A24" s="14"/>
      <c r="B24" s="14"/>
      <c r="C24" s="14"/>
      <c r="D24" s="14"/>
      <c r="E24" s="14"/>
      <c r="F24" s="14"/>
      <c r="G24" s="75" t="s">
        <v>28</v>
      </c>
      <c r="H24" s="95" t="str">
        <f>IF(E26=1,C26,(IF(E27=1,C21,(IF(E28=1,C34,(IF(E29=1,C29,1.4)))))))</f>
        <v>Jasper Giddy</v>
      </c>
      <c r="I24" s="12">
        <v>8.23</v>
      </c>
      <c r="J24" s="94">
        <v>2</v>
      </c>
      <c r="K24" s="20"/>
      <c r="L24" s="14"/>
      <c r="M24" s="14"/>
      <c r="N24" s="14"/>
      <c r="O24" s="14"/>
      <c r="P24" s="3"/>
      <c r="Q24" s="14"/>
      <c r="R24" s="65" t="s">
        <v>21</v>
      </c>
      <c r="S24" s="14"/>
      <c r="T24" s="127" t="s">
        <v>92</v>
      </c>
      <c r="U24" s="127" t="s">
        <v>93</v>
      </c>
      <c r="AE24" s="27"/>
      <c r="AF24" s="27"/>
      <c r="AG24" s="27"/>
    </row>
    <row r="25" spans="1:33" ht="19" x14ac:dyDescent="0.25">
      <c r="A25" s="3" t="s">
        <v>33</v>
      </c>
      <c r="B25" s="14"/>
      <c r="C25" s="83"/>
      <c r="D25" s="14"/>
      <c r="E25" s="3">
        <v>4</v>
      </c>
      <c r="F25" s="14"/>
      <c r="G25" s="14"/>
      <c r="H25" s="14"/>
      <c r="I25" s="14"/>
      <c r="J25" s="3"/>
      <c r="K25" s="20"/>
      <c r="L25" s="14"/>
      <c r="M25" s="14"/>
      <c r="N25" s="14"/>
      <c r="O25" s="14"/>
      <c r="P25" s="3"/>
      <c r="Q25" s="14"/>
      <c r="R25" s="14"/>
      <c r="S25" s="14"/>
      <c r="T25" s="65"/>
      <c r="U25" s="3">
        <v>15</v>
      </c>
      <c r="AE25" s="27"/>
      <c r="AF25" s="27"/>
      <c r="AG25" s="27"/>
    </row>
    <row r="26" spans="1:33" ht="19" x14ac:dyDescent="0.25">
      <c r="A26" s="69" t="s">
        <v>25</v>
      </c>
      <c r="B26" s="17">
        <v>4</v>
      </c>
      <c r="C26" s="12" t="s">
        <v>135</v>
      </c>
      <c r="D26" s="64">
        <v>9.36</v>
      </c>
      <c r="E26" s="94">
        <v>1</v>
      </c>
      <c r="F26" s="14"/>
      <c r="G26" s="14"/>
      <c r="H26" s="14"/>
      <c r="I26" s="14"/>
      <c r="J26" s="3"/>
      <c r="K26" s="20"/>
      <c r="L26" s="14"/>
      <c r="M26" s="14"/>
      <c r="N26" s="14"/>
      <c r="O26" s="14"/>
      <c r="P26" s="3"/>
      <c r="Q26" s="14"/>
      <c r="R26" s="69" t="s">
        <v>25</v>
      </c>
      <c r="S26" s="25" t="str">
        <f>IF(P16=1,N16,(IF(P17=1,N17,(IF(P18=1,N18,(IF(P19=1,N19,1.13)))))))</f>
        <v>Axel Rose - Curotta</v>
      </c>
      <c r="T26" s="70">
        <v>5.94</v>
      </c>
      <c r="U26" s="89">
        <v>4</v>
      </c>
      <c r="AE26" s="27"/>
      <c r="AF26" s="27"/>
      <c r="AG26" s="27"/>
    </row>
    <row r="27" spans="1:33" ht="19" x14ac:dyDescent="0.25">
      <c r="A27" s="71" t="s">
        <v>26</v>
      </c>
      <c r="B27" s="12">
        <v>13</v>
      </c>
      <c r="C27" s="12" t="s">
        <v>144</v>
      </c>
      <c r="D27" s="64">
        <v>7.67</v>
      </c>
      <c r="E27" s="94">
        <v>2</v>
      </c>
      <c r="F27" s="14"/>
      <c r="G27" s="14"/>
      <c r="H27" s="14"/>
      <c r="I27" s="14"/>
      <c r="J27" s="3"/>
      <c r="K27" s="20"/>
      <c r="L27" s="14"/>
      <c r="M27" s="14"/>
      <c r="N27" s="14"/>
      <c r="O27" s="14"/>
      <c r="P27" s="3"/>
      <c r="Q27" s="14"/>
      <c r="R27" s="71" t="s">
        <v>26</v>
      </c>
      <c r="S27" s="25" t="str">
        <f>IF(P16=2,N16,(IF(P17=2,N17,(IF(P18=2,N18,(IF(P19=2,N19,2.13)))))))</f>
        <v>Saxon Reber</v>
      </c>
      <c r="T27" s="73">
        <v>12.73</v>
      </c>
      <c r="U27" s="90">
        <v>2</v>
      </c>
      <c r="AE27" s="27"/>
      <c r="AF27" s="27"/>
      <c r="AG27" s="27"/>
    </row>
    <row r="28" spans="1:33" ht="19" x14ac:dyDescent="0.25">
      <c r="A28" s="74" t="s">
        <v>27</v>
      </c>
      <c r="B28" s="12">
        <v>20</v>
      </c>
      <c r="C28" s="12" t="s">
        <v>151</v>
      </c>
      <c r="D28" s="64">
        <v>5.83</v>
      </c>
      <c r="E28" s="94">
        <v>3</v>
      </c>
      <c r="F28" s="14"/>
      <c r="G28" s="14"/>
      <c r="H28" s="14"/>
      <c r="I28" s="14"/>
      <c r="J28" s="3"/>
      <c r="K28" s="20"/>
      <c r="L28" s="14"/>
      <c r="M28" s="14"/>
      <c r="N28" s="14"/>
      <c r="O28" s="14"/>
      <c r="P28" s="3"/>
      <c r="Q28" s="14"/>
      <c r="R28" s="74" t="s">
        <v>27</v>
      </c>
      <c r="S28" s="25" t="str">
        <f>IF(P36=1,N36,(IF(P37=1,N37,(IF(P38=1,N38,(IF(P39=1,N39,1.14)))))))</f>
        <v>Kobi Clements</v>
      </c>
      <c r="T28" s="70">
        <v>15</v>
      </c>
      <c r="U28" s="89">
        <v>1</v>
      </c>
      <c r="AE28" s="27"/>
      <c r="AF28" s="27"/>
      <c r="AG28" s="27"/>
    </row>
    <row r="29" spans="1:33" ht="19" x14ac:dyDescent="0.25">
      <c r="A29" s="75" t="s">
        <v>28</v>
      </c>
      <c r="B29" s="18">
        <v>29</v>
      </c>
      <c r="C29" s="147">
        <v>29</v>
      </c>
      <c r="D29" s="64"/>
      <c r="E29" s="94"/>
      <c r="F29" s="14"/>
      <c r="G29" s="14"/>
      <c r="H29" s="14"/>
      <c r="I29" s="14"/>
      <c r="J29" s="3"/>
      <c r="K29" s="20"/>
      <c r="L29" s="14"/>
      <c r="M29" s="14"/>
      <c r="N29" s="14"/>
      <c r="O29" s="14"/>
      <c r="P29" s="3"/>
      <c r="Q29" s="14"/>
      <c r="R29" s="75" t="s">
        <v>28</v>
      </c>
      <c r="S29" s="25" t="str">
        <f>IF(P36=2,N36,(IF(P37=2,N37,(IF(P38=2,N38,(IF(P39=2,N39,2.14)))))))</f>
        <v>Ethan Jackson</v>
      </c>
      <c r="T29" s="76">
        <v>9.43</v>
      </c>
      <c r="U29" s="92">
        <v>3</v>
      </c>
      <c r="AE29" s="27"/>
      <c r="AF29" s="27"/>
      <c r="AG29" s="27"/>
    </row>
    <row r="30" spans="1:33" ht="19" x14ac:dyDescent="0.25">
      <c r="A30" s="14"/>
      <c r="B30" s="14"/>
      <c r="C30" s="14"/>
      <c r="D30" s="14"/>
      <c r="E30" s="14"/>
      <c r="F30" s="14"/>
      <c r="G30" s="3" t="s">
        <v>97</v>
      </c>
      <c r="H30" s="14"/>
      <c r="I30" s="14"/>
      <c r="J30" s="3">
        <v>11</v>
      </c>
      <c r="K30" s="20"/>
      <c r="L30" s="14"/>
      <c r="M30" s="14"/>
      <c r="N30" s="14"/>
      <c r="O30" s="14"/>
      <c r="P30" s="3"/>
      <c r="Q30" s="14"/>
      <c r="R30" s="14"/>
      <c r="S30" s="14"/>
      <c r="T30" s="14"/>
      <c r="U30" s="14"/>
      <c r="AE30" s="27"/>
      <c r="AF30" s="27"/>
      <c r="AG30" s="27"/>
    </row>
    <row r="31" spans="1:33" ht="19" x14ac:dyDescent="0.25">
      <c r="A31" s="3" t="s">
        <v>34</v>
      </c>
      <c r="B31" s="14"/>
      <c r="C31" s="83"/>
      <c r="D31" s="14"/>
      <c r="E31" s="3">
        <v>5</v>
      </c>
      <c r="F31" s="14"/>
      <c r="G31" s="69" t="s">
        <v>25</v>
      </c>
      <c r="H31" s="93" t="str">
        <f>IF(E32=1,C32,(IF(E33=1,C27,(IF(E34=1,C52,(IF(E35=1,C35,1.5)))))))</f>
        <v>Kobi Clements</v>
      </c>
      <c r="I31" s="12">
        <v>13</v>
      </c>
      <c r="J31" s="94">
        <v>1</v>
      </c>
      <c r="K31" s="20"/>
      <c r="L31" s="14"/>
      <c r="M31" s="14"/>
      <c r="N31" s="14"/>
      <c r="O31" s="14"/>
      <c r="P31" s="3"/>
      <c r="Q31" s="14"/>
      <c r="R31" s="14"/>
      <c r="S31" s="14"/>
      <c r="T31" s="14"/>
      <c r="U31" s="14"/>
      <c r="AE31" s="27"/>
      <c r="AF31" s="27"/>
      <c r="AG31" s="27"/>
    </row>
    <row r="32" spans="1:33" ht="19" x14ac:dyDescent="0.25">
      <c r="A32" s="69" t="s">
        <v>25</v>
      </c>
      <c r="B32" s="17">
        <v>3</v>
      </c>
      <c r="C32" s="12" t="s">
        <v>134</v>
      </c>
      <c r="D32" s="64">
        <v>16</v>
      </c>
      <c r="E32" s="94">
        <v>1</v>
      </c>
      <c r="F32" s="14"/>
      <c r="G32" s="71" t="s">
        <v>26</v>
      </c>
      <c r="H32" s="21" t="s">
        <v>137</v>
      </c>
      <c r="I32" s="12">
        <v>9.6999999999999993</v>
      </c>
      <c r="J32" s="94">
        <v>2</v>
      </c>
      <c r="K32" s="20"/>
      <c r="L32" s="14"/>
      <c r="M32" s="20"/>
      <c r="N32" s="20"/>
      <c r="O32" s="20"/>
      <c r="P32" s="84"/>
      <c r="Q32" s="14"/>
      <c r="R32" s="20"/>
      <c r="S32" s="20"/>
      <c r="T32" s="20"/>
      <c r="U32" s="14"/>
      <c r="AE32" s="27"/>
      <c r="AF32" s="27"/>
      <c r="AG32" s="27"/>
    </row>
    <row r="33" spans="1:33" ht="19" x14ac:dyDescent="0.25">
      <c r="A33" s="71" t="s">
        <v>26</v>
      </c>
      <c r="B33" s="12">
        <v>14</v>
      </c>
      <c r="C33" s="12" t="s">
        <v>145</v>
      </c>
      <c r="D33" s="64">
        <v>8.8699999999999992</v>
      </c>
      <c r="E33" s="94">
        <v>2</v>
      </c>
      <c r="F33" s="14"/>
      <c r="G33" s="74" t="s">
        <v>27</v>
      </c>
      <c r="H33" s="21" t="s">
        <v>224</v>
      </c>
      <c r="I33" s="12">
        <v>5.14</v>
      </c>
      <c r="J33" s="94">
        <v>3</v>
      </c>
      <c r="K33" s="20"/>
      <c r="L33" s="14"/>
      <c r="M33" s="20"/>
      <c r="N33" s="20"/>
      <c r="O33" s="20"/>
      <c r="P33" s="84"/>
      <c r="Q33" s="14"/>
      <c r="R33" s="20"/>
      <c r="S33" s="20"/>
      <c r="T33" s="20"/>
      <c r="U33" s="14"/>
      <c r="AE33" s="27"/>
      <c r="AF33" s="27"/>
      <c r="AG33" s="27"/>
    </row>
    <row r="34" spans="1:33" ht="19" x14ac:dyDescent="0.25">
      <c r="A34" s="74" t="s">
        <v>27</v>
      </c>
      <c r="B34" s="12">
        <v>19</v>
      </c>
      <c r="C34" s="12" t="s">
        <v>150</v>
      </c>
      <c r="D34" s="64">
        <v>8.64</v>
      </c>
      <c r="E34" s="94">
        <v>3</v>
      </c>
      <c r="F34" s="14"/>
      <c r="G34" s="75" t="s">
        <v>28</v>
      </c>
      <c r="H34" s="95" t="s">
        <v>146</v>
      </c>
      <c r="I34" s="12">
        <v>4.93</v>
      </c>
      <c r="J34" s="94">
        <v>4</v>
      </c>
      <c r="K34" s="20"/>
      <c r="L34" s="14"/>
      <c r="M34" s="20"/>
      <c r="N34" s="20"/>
      <c r="O34" s="20"/>
      <c r="P34" s="84"/>
      <c r="Q34" s="14"/>
      <c r="R34" s="20"/>
      <c r="S34" s="20"/>
      <c r="T34" s="20"/>
      <c r="U34" s="14"/>
      <c r="AE34" s="27"/>
      <c r="AF34" s="27"/>
      <c r="AG34" s="27"/>
    </row>
    <row r="35" spans="1:33" ht="19" x14ac:dyDescent="0.25">
      <c r="A35" s="75" t="s">
        <v>28</v>
      </c>
      <c r="B35" s="18">
        <v>30</v>
      </c>
      <c r="C35" s="147">
        <v>30</v>
      </c>
      <c r="D35" s="64"/>
      <c r="E35" s="94"/>
      <c r="F35" s="14"/>
      <c r="G35" s="14"/>
      <c r="H35" s="14"/>
      <c r="I35" s="14"/>
      <c r="J35" s="3"/>
      <c r="K35" s="20"/>
      <c r="L35" s="14"/>
      <c r="M35" s="3" t="s">
        <v>98</v>
      </c>
      <c r="N35" s="65"/>
      <c r="O35" s="65"/>
      <c r="P35" s="3">
        <v>14</v>
      </c>
      <c r="Q35" s="14"/>
      <c r="R35" s="20"/>
      <c r="S35" s="20"/>
      <c r="T35" s="20"/>
      <c r="U35" s="14"/>
      <c r="AE35" s="27"/>
      <c r="AF35" s="27"/>
      <c r="AG35" s="27"/>
    </row>
    <row r="36" spans="1:33" ht="19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3"/>
      <c r="K36" s="20"/>
      <c r="L36" s="14"/>
      <c r="M36" s="69" t="s">
        <v>25</v>
      </c>
      <c r="N36" s="93" t="str">
        <f>IF(J31=1,H31,(IF(J32=1,H32,(IF(J33=1,H33,(IF(J34=1,H34,1.11)))))))</f>
        <v>Kobi Clements</v>
      </c>
      <c r="O36" s="12">
        <v>13.56</v>
      </c>
      <c r="P36" s="89">
        <v>1</v>
      </c>
      <c r="Q36" s="14"/>
      <c r="R36" s="20"/>
      <c r="S36" s="20"/>
      <c r="T36" s="20"/>
      <c r="U36" s="14"/>
      <c r="AE36" s="27"/>
      <c r="AF36" s="27"/>
      <c r="AG36" s="27"/>
    </row>
    <row r="37" spans="1:33" ht="19" x14ac:dyDescent="0.25">
      <c r="A37" s="3" t="s">
        <v>35</v>
      </c>
      <c r="B37" s="14"/>
      <c r="C37" s="83"/>
      <c r="D37" s="14"/>
      <c r="E37" s="3">
        <v>6</v>
      </c>
      <c r="F37" s="14"/>
      <c r="G37" s="20"/>
      <c r="H37" s="20"/>
      <c r="I37" s="20"/>
      <c r="J37" s="84"/>
      <c r="K37" s="20"/>
      <c r="L37" s="14"/>
      <c r="M37" s="71" t="s">
        <v>26</v>
      </c>
      <c r="N37" s="21" t="str">
        <f>IF(J41=2,H41,(IF(J42=2,H42,(IF(J43=2,H43,(IF(J44=2,H44,2.12)))))))</f>
        <v>Ethan Jackson</v>
      </c>
      <c r="O37" s="12">
        <v>12.6</v>
      </c>
      <c r="P37" s="90">
        <v>2</v>
      </c>
      <c r="Q37" s="14"/>
      <c r="R37" s="20"/>
      <c r="S37" s="20"/>
      <c r="T37" s="20"/>
      <c r="U37" s="14"/>
      <c r="AE37" s="27"/>
      <c r="AF37" s="27"/>
      <c r="AG37" s="27"/>
    </row>
    <row r="38" spans="1:33" ht="19" x14ac:dyDescent="0.25">
      <c r="A38" s="69" t="s">
        <v>25</v>
      </c>
      <c r="B38" s="17">
        <v>6</v>
      </c>
      <c r="C38" s="12" t="s">
        <v>137</v>
      </c>
      <c r="D38" s="64">
        <v>16</v>
      </c>
      <c r="E38" s="94">
        <v>1</v>
      </c>
      <c r="F38" s="14"/>
      <c r="G38" s="20"/>
      <c r="H38" s="20"/>
      <c r="I38" s="20"/>
      <c r="J38" s="84"/>
      <c r="K38" s="20"/>
      <c r="L38" s="14"/>
      <c r="M38" s="74" t="s">
        <v>27</v>
      </c>
      <c r="N38" s="21" t="str">
        <f>IF(J41=1,H41,(IF(J42=1,H42,(IF(J43=1,H43,(IF(J44=1,H44,1.12)))))))</f>
        <v>Emerson Raper</v>
      </c>
      <c r="O38" s="12">
        <v>12.24</v>
      </c>
      <c r="P38" s="89">
        <v>3</v>
      </c>
      <c r="Q38" s="14"/>
      <c r="R38" s="20"/>
      <c r="S38" s="20"/>
      <c r="T38" s="20"/>
      <c r="U38" s="14"/>
      <c r="AE38" s="27"/>
      <c r="AF38" s="27"/>
      <c r="AG38" s="27"/>
    </row>
    <row r="39" spans="1:33" ht="19" x14ac:dyDescent="0.25">
      <c r="A39" s="71" t="s">
        <v>26</v>
      </c>
      <c r="B39" s="12">
        <v>11</v>
      </c>
      <c r="C39" s="12" t="s">
        <v>142</v>
      </c>
      <c r="D39" s="64">
        <v>9.44</v>
      </c>
      <c r="E39" s="94">
        <v>2</v>
      </c>
      <c r="F39" s="14"/>
      <c r="G39" s="20"/>
      <c r="H39" s="20"/>
      <c r="I39" s="20"/>
      <c r="J39" s="84"/>
      <c r="K39" s="20"/>
      <c r="L39" s="14"/>
      <c r="M39" s="75" t="s">
        <v>28</v>
      </c>
      <c r="N39" s="95" t="str">
        <f>IF(J31=2,H31,(IF(J32=2,H32,(IF(J33=2,H33,(IF(J34=2,H34,2.11)))))))</f>
        <v>Benny Wilson</v>
      </c>
      <c r="O39" s="12">
        <v>11.1</v>
      </c>
      <c r="P39" s="92">
        <v>4</v>
      </c>
      <c r="Q39" s="14"/>
      <c r="R39" s="20"/>
      <c r="S39" s="20"/>
      <c r="T39" s="20"/>
      <c r="U39" s="14"/>
      <c r="AE39" s="27"/>
      <c r="AF39" s="27"/>
      <c r="AG39" s="27"/>
    </row>
    <row r="40" spans="1:33" ht="19" x14ac:dyDescent="0.25">
      <c r="A40" s="74" t="s">
        <v>27</v>
      </c>
      <c r="B40" s="12">
        <v>22</v>
      </c>
      <c r="C40" s="12" t="s">
        <v>153</v>
      </c>
      <c r="D40" s="64">
        <v>5.0999999999999996</v>
      </c>
      <c r="E40" s="94">
        <v>3</v>
      </c>
      <c r="F40" s="14"/>
      <c r="G40" s="3" t="s">
        <v>223</v>
      </c>
      <c r="H40" s="14"/>
      <c r="I40" s="14"/>
      <c r="J40" s="3">
        <v>12</v>
      </c>
      <c r="K40" s="20"/>
      <c r="L40" s="14"/>
      <c r="M40" s="20"/>
      <c r="N40" s="20"/>
      <c r="O40" s="20"/>
      <c r="P40" s="20"/>
      <c r="Q40" s="14"/>
      <c r="R40" s="20"/>
      <c r="S40" s="20"/>
      <c r="T40" s="20"/>
      <c r="U40" s="14"/>
      <c r="AE40" s="27"/>
      <c r="AF40" s="27"/>
      <c r="AG40" s="27"/>
    </row>
    <row r="41" spans="1:33" ht="19" x14ac:dyDescent="0.25">
      <c r="A41" s="75" t="s">
        <v>28</v>
      </c>
      <c r="B41" s="18">
        <v>27</v>
      </c>
      <c r="C41" s="147">
        <v>27</v>
      </c>
      <c r="D41" s="64"/>
      <c r="E41" s="94"/>
      <c r="F41" s="14"/>
      <c r="G41" s="69" t="s">
        <v>25</v>
      </c>
      <c r="H41" s="93" t="s">
        <v>145</v>
      </c>
      <c r="I41" s="12">
        <v>7.56</v>
      </c>
      <c r="J41" s="94">
        <v>3</v>
      </c>
      <c r="K41" s="20"/>
      <c r="L41" s="14"/>
      <c r="M41" s="20"/>
      <c r="N41" s="14"/>
      <c r="O41" s="14"/>
      <c r="P41" s="20"/>
      <c r="Q41" s="14"/>
      <c r="R41" s="20"/>
      <c r="S41" s="20"/>
      <c r="T41" s="20"/>
      <c r="U41" s="14"/>
      <c r="AE41" s="27"/>
      <c r="AF41" s="27"/>
      <c r="AG41" s="27"/>
    </row>
    <row r="42" spans="1:33" ht="19" x14ac:dyDescent="0.25">
      <c r="A42" s="14"/>
      <c r="B42" s="14"/>
      <c r="C42" s="83"/>
      <c r="D42" s="14"/>
      <c r="E42" s="14"/>
      <c r="F42" s="14"/>
      <c r="G42" s="71" t="s">
        <v>26</v>
      </c>
      <c r="H42" s="21" t="s">
        <v>142</v>
      </c>
      <c r="I42" s="12">
        <v>9.07</v>
      </c>
      <c r="J42" s="94">
        <v>2</v>
      </c>
      <c r="K42" s="20"/>
      <c r="L42" s="14"/>
      <c r="M42" s="20"/>
      <c r="N42" s="14"/>
      <c r="O42" s="14"/>
      <c r="P42" s="20"/>
      <c r="Q42" s="14"/>
      <c r="R42" s="20"/>
      <c r="S42" s="20"/>
      <c r="T42" s="20"/>
      <c r="U42" s="14"/>
      <c r="AE42" s="27"/>
      <c r="AF42" s="27"/>
      <c r="AG42" s="27"/>
    </row>
    <row r="43" spans="1:33" ht="19" x14ac:dyDescent="0.25">
      <c r="A43" s="3" t="s">
        <v>37</v>
      </c>
      <c r="B43" s="14"/>
      <c r="C43" s="83"/>
      <c r="D43" s="14"/>
      <c r="E43" s="3">
        <v>7</v>
      </c>
      <c r="F43" s="14"/>
      <c r="G43" s="74" t="s">
        <v>27</v>
      </c>
      <c r="H43" s="21" t="s">
        <v>141</v>
      </c>
      <c r="I43" s="12">
        <v>6.4</v>
      </c>
      <c r="J43" s="94">
        <v>4</v>
      </c>
      <c r="K43" s="20"/>
      <c r="L43" s="14"/>
      <c r="M43" s="20"/>
      <c r="N43" s="20"/>
      <c r="O43" s="20"/>
      <c r="P43" s="20"/>
      <c r="Q43" s="14"/>
      <c r="R43" s="20"/>
      <c r="S43" s="20"/>
      <c r="T43" s="20"/>
      <c r="U43" s="14"/>
      <c r="AE43" s="27"/>
      <c r="AF43" s="27"/>
      <c r="AG43" s="27"/>
    </row>
    <row r="44" spans="1:33" ht="19" x14ac:dyDescent="0.25">
      <c r="A44" s="69" t="s">
        <v>25</v>
      </c>
      <c r="B44" s="17">
        <v>7</v>
      </c>
      <c r="C44" s="12" t="s">
        <v>138</v>
      </c>
      <c r="D44" s="64">
        <v>10.5</v>
      </c>
      <c r="E44" s="94">
        <v>2</v>
      </c>
      <c r="F44" s="14"/>
      <c r="G44" s="75" t="s">
        <v>28</v>
      </c>
      <c r="H44" s="95" t="str">
        <f>IF(E50=1,C50,(IF(E51=1,C33,(IF(E52=1,C10,(IF(E53=1,C53,1.8)))))))</f>
        <v>Emerson Raper</v>
      </c>
      <c r="I44" s="12">
        <v>11.94</v>
      </c>
      <c r="J44" s="94">
        <v>1</v>
      </c>
      <c r="K44" s="20"/>
      <c r="L44" s="14"/>
      <c r="M44" s="20"/>
      <c r="N44" s="20"/>
      <c r="O44" s="20"/>
      <c r="P44" s="20"/>
      <c r="Q44" s="14"/>
      <c r="R44" s="20"/>
      <c r="S44" s="20"/>
      <c r="T44" s="20"/>
      <c r="U44" s="14"/>
      <c r="AE44" s="27"/>
      <c r="AF44" s="27"/>
      <c r="AG44" s="27"/>
    </row>
    <row r="45" spans="1:33" ht="19" x14ac:dyDescent="0.25">
      <c r="A45" s="71" t="s">
        <v>26</v>
      </c>
      <c r="B45" s="12">
        <v>10</v>
      </c>
      <c r="C45" s="12" t="s">
        <v>141</v>
      </c>
      <c r="D45" s="64">
        <v>14.36</v>
      </c>
      <c r="E45" s="94">
        <v>1</v>
      </c>
      <c r="F45" s="14"/>
      <c r="G45" s="20"/>
      <c r="H45" s="20"/>
      <c r="I45" s="20"/>
      <c r="J45" s="20"/>
      <c r="K45" s="14"/>
      <c r="L45" s="14"/>
      <c r="M45" s="20"/>
      <c r="N45" s="20"/>
      <c r="O45" s="20"/>
      <c r="P45" s="20"/>
      <c r="Q45" s="14"/>
      <c r="R45" s="20"/>
      <c r="S45" s="20"/>
      <c r="T45" s="20"/>
      <c r="U45" s="14"/>
      <c r="AE45" s="27"/>
      <c r="AF45" s="27"/>
      <c r="AG45" s="27"/>
    </row>
    <row r="46" spans="1:33" ht="19" x14ac:dyDescent="0.25">
      <c r="A46" s="74" t="s">
        <v>27</v>
      </c>
      <c r="B46" s="12">
        <v>23</v>
      </c>
      <c r="C46" s="12" t="s">
        <v>154</v>
      </c>
      <c r="D46" s="64">
        <v>8.4700000000000006</v>
      </c>
      <c r="E46" s="94">
        <v>3</v>
      </c>
      <c r="F46" s="14"/>
      <c r="G46" s="20"/>
      <c r="H46" s="20"/>
      <c r="I46" s="20"/>
      <c r="J46" s="20"/>
      <c r="K46" s="14"/>
      <c r="L46" s="14"/>
      <c r="M46" s="20"/>
      <c r="N46" s="20"/>
      <c r="O46" s="20"/>
      <c r="P46" s="20"/>
      <c r="Q46" s="14"/>
      <c r="R46" s="20"/>
      <c r="S46" s="20"/>
      <c r="T46" s="20"/>
      <c r="U46" s="14"/>
      <c r="AE46" s="27"/>
      <c r="AF46" s="27"/>
      <c r="AG46" s="27"/>
    </row>
    <row r="47" spans="1:33" ht="19" x14ac:dyDescent="0.25">
      <c r="A47" s="75" t="s">
        <v>28</v>
      </c>
      <c r="B47" s="18">
        <v>26</v>
      </c>
      <c r="C47" s="12"/>
      <c r="D47" s="64"/>
      <c r="E47" s="9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AE47" s="27"/>
      <c r="AF47" s="27"/>
      <c r="AG47" s="27"/>
    </row>
    <row r="48" spans="1:33" ht="19" x14ac:dyDescent="0.25">
      <c r="A48" s="14"/>
      <c r="B48" s="14"/>
      <c r="C48" s="14"/>
      <c r="D48" s="14"/>
      <c r="E48" s="14"/>
      <c r="F48" s="14"/>
      <c r="G48" s="20"/>
      <c r="H48" s="20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AE48" s="27"/>
      <c r="AF48" s="27"/>
      <c r="AG48" s="27"/>
    </row>
    <row r="49" spans="1:33" ht="19" x14ac:dyDescent="0.25">
      <c r="A49" s="3" t="s">
        <v>38</v>
      </c>
      <c r="B49" s="14"/>
      <c r="C49" s="83"/>
      <c r="D49" s="14"/>
      <c r="E49" s="3">
        <v>8</v>
      </c>
      <c r="F49" s="14"/>
      <c r="G49" s="20"/>
      <c r="H49" s="20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AE49" s="27"/>
      <c r="AF49" s="27"/>
      <c r="AG49" s="27"/>
    </row>
    <row r="50" spans="1:33" ht="19" x14ac:dyDescent="0.25">
      <c r="A50" s="69" t="s">
        <v>25</v>
      </c>
      <c r="B50" s="17">
        <v>2</v>
      </c>
      <c r="C50" s="12" t="s">
        <v>133</v>
      </c>
      <c r="D50" s="64">
        <v>13.17</v>
      </c>
      <c r="E50" s="94">
        <v>1</v>
      </c>
      <c r="G50" s="28"/>
      <c r="H50" s="28"/>
      <c r="AE50" s="27"/>
      <c r="AF50" s="27"/>
      <c r="AG50" s="27"/>
    </row>
    <row r="51" spans="1:33" ht="19" x14ac:dyDescent="0.25">
      <c r="A51" s="71" t="s">
        <v>26</v>
      </c>
      <c r="B51" s="12">
        <v>15</v>
      </c>
      <c r="C51" s="12" t="s">
        <v>146</v>
      </c>
      <c r="D51" s="64">
        <v>5.97</v>
      </c>
      <c r="E51" s="94">
        <v>2</v>
      </c>
      <c r="G51" s="28"/>
      <c r="H51" s="28"/>
      <c r="AE51" s="27"/>
      <c r="AF51" s="27"/>
      <c r="AG51" s="27"/>
    </row>
    <row r="52" spans="1:33" ht="19" x14ac:dyDescent="0.25">
      <c r="A52" s="74" t="s">
        <v>27</v>
      </c>
      <c r="B52" s="12">
        <v>18</v>
      </c>
      <c r="C52" s="12" t="s">
        <v>149</v>
      </c>
      <c r="D52" s="64">
        <v>4.57</v>
      </c>
      <c r="E52" s="94">
        <v>3</v>
      </c>
      <c r="G52" s="28"/>
      <c r="H52" s="28"/>
      <c r="AE52" s="27"/>
      <c r="AF52" s="27"/>
      <c r="AG52" s="27"/>
    </row>
    <row r="53" spans="1:33" ht="19" x14ac:dyDescent="0.25">
      <c r="A53" s="75" t="s">
        <v>28</v>
      </c>
      <c r="B53" s="18">
        <v>31</v>
      </c>
      <c r="C53" s="22">
        <v>31</v>
      </c>
      <c r="D53" s="12"/>
      <c r="E53" s="94"/>
      <c r="G53" s="28"/>
      <c r="H53" s="28"/>
      <c r="AE53" s="27"/>
      <c r="AF53" s="27"/>
      <c r="AG53" s="27"/>
    </row>
    <row r="54" spans="1:33" x14ac:dyDescent="0.2">
      <c r="G54" s="28"/>
      <c r="H54" s="28"/>
      <c r="AE54" s="27"/>
      <c r="AF54" s="27"/>
      <c r="AG54" s="27"/>
    </row>
    <row r="55" spans="1:33" x14ac:dyDescent="0.2">
      <c r="G55" s="28"/>
      <c r="H55" s="28"/>
      <c r="AE55" s="27"/>
      <c r="AF55" s="27"/>
      <c r="AG55" s="27"/>
    </row>
    <row r="56" spans="1:33" x14ac:dyDescent="0.2">
      <c r="G56" s="28"/>
      <c r="H56" s="28"/>
      <c r="AE56" s="27"/>
      <c r="AF56" s="27"/>
      <c r="AG56" s="27"/>
    </row>
    <row r="57" spans="1:33" x14ac:dyDescent="0.2">
      <c r="G57" s="28"/>
      <c r="H57" s="28"/>
      <c r="AE57" s="27"/>
      <c r="AF57" s="27"/>
      <c r="AG57" s="27"/>
    </row>
    <row r="58" spans="1:33" x14ac:dyDescent="0.2">
      <c r="G58" s="28"/>
      <c r="H58" s="28"/>
      <c r="AE58" s="27"/>
      <c r="AF58" s="27"/>
      <c r="AG58" s="27"/>
    </row>
    <row r="59" spans="1:33" x14ac:dyDescent="0.2">
      <c r="G59" s="28"/>
      <c r="H59" s="28"/>
      <c r="AE59" s="27"/>
      <c r="AF59" s="27"/>
      <c r="AG59" s="27"/>
    </row>
    <row r="60" spans="1:33" x14ac:dyDescent="0.2">
      <c r="G60" s="28"/>
      <c r="H60" s="28"/>
      <c r="AE60" s="27"/>
      <c r="AF60" s="27"/>
      <c r="AG60" s="27"/>
    </row>
    <row r="61" spans="1:33" x14ac:dyDescent="0.2">
      <c r="G61" s="28"/>
      <c r="H61" s="28"/>
      <c r="AE61" s="27"/>
      <c r="AF61" s="27"/>
      <c r="AG61" s="27"/>
    </row>
    <row r="62" spans="1:33" x14ac:dyDescent="0.2">
      <c r="G62" s="28"/>
      <c r="H62" s="28"/>
      <c r="AE62" s="27"/>
      <c r="AF62" s="27"/>
      <c r="AG62" s="27"/>
    </row>
    <row r="63" spans="1:33" x14ac:dyDescent="0.2">
      <c r="G63" s="28"/>
      <c r="H63" s="28"/>
      <c r="AE63" s="27"/>
      <c r="AF63" s="27"/>
      <c r="AG63" s="27"/>
    </row>
    <row r="64" spans="1:33" x14ac:dyDescent="0.2">
      <c r="G64" s="28"/>
      <c r="H64" s="28"/>
    </row>
    <row r="65" spans="7:8" x14ac:dyDescent="0.2">
      <c r="G65" s="28"/>
      <c r="H65" s="28"/>
    </row>
    <row r="66" spans="7:8" x14ac:dyDescent="0.2">
      <c r="G66" s="28"/>
      <c r="H66" s="28"/>
    </row>
    <row r="67" spans="7:8" x14ac:dyDescent="0.2">
      <c r="G67" s="28"/>
      <c r="H67" s="28"/>
    </row>
    <row r="68" spans="7:8" x14ac:dyDescent="0.2">
      <c r="G68" s="28"/>
      <c r="H68" s="28"/>
    </row>
    <row r="69" spans="7:8" x14ac:dyDescent="0.2">
      <c r="G69" s="28"/>
      <c r="H69" s="28"/>
    </row>
    <row r="70" spans="7:8" x14ac:dyDescent="0.2">
      <c r="G70" s="28"/>
      <c r="H70" s="28"/>
    </row>
    <row r="71" spans="7:8" x14ac:dyDescent="0.2">
      <c r="G71" s="28"/>
      <c r="H71" s="151"/>
    </row>
    <row r="72" spans="7:8" x14ac:dyDescent="0.2">
      <c r="G72" s="28"/>
      <c r="H72" s="151"/>
    </row>
    <row r="73" spans="7:8" x14ac:dyDescent="0.2">
      <c r="G73" s="156"/>
    </row>
    <row r="74" spans="7:8" x14ac:dyDescent="0.2">
      <c r="G74" s="28"/>
      <c r="H74" s="28"/>
    </row>
    <row r="75" spans="7:8" x14ac:dyDescent="0.2">
      <c r="G75" s="28"/>
      <c r="H75" s="28"/>
    </row>
    <row r="76" spans="7:8" x14ac:dyDescent="0.2">
      <c r="G76" s="28"/>
      <c r="H76" s="28"/>
    </row>
    <row r="77" spans="7:8" x14ac:dyDescent="0.2">
      <c r="G77" s="28"/>
      <c r="H77" s="28"/>
    </row>
    <row r="78" spans="7:8" x14ac:dyDescent="0.2">
      <c r="G78" s="154"/>
      <c r="H78" s="28"/>
    </row>
    <row r="79" spans="7:8" x14ac:dyDescent="0.2">
      <c r="G79" s="27"/>
      <c r="H79" s="151"/>
    </row>
    <row r="80" spans="7:8" x14ac:dyDescent="0.2">
      <c r="G80" s="155"/>
      <c r="H80" s="151"/>
    </row>
    <row r="81" spans="7:8" x14ac:dyDescent="0.2">
      <c r="G81" s="28"/>
      <c r="H81" s="28"/>
    </row>
  </sheetData>
  <phoneticPr fontId="18" type="noConversion"/>
  <pageMargins left="0.7" right="0.7" top="0.75" bottom="0.75" header="0.3" footer="0.3"/>
  <pageSetup paperSize="9" scale="45" orientation="landscape" copies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R34"/>
  <sheetViews>
    <sheetView zoomScale="90" zoomScaleNormal="90" zoomScalePageLayoutView="80" workbookViewId="0">
      <selection activeCell="H30" sqref="H30"/>
    </sheetView>
  </sheetViews>
  <sheetFormatPr baseColWidth="10" defaultColWidth="8.83203125" defaultRowHeight="15" x14ac:dyDescent="0.2"/>
  <cols>
    <col min="1" max="1" width="8.33203125" customWidth="1"/>
    <col min="2" max="2" width="9" style="23" hidden="1" customWidth="1"/>
    <col min="3" max="3" width="26.1640625" customWidth="1"/>
    <col min="4" max="4" width="10.6640625" style="204" customWidth="1"/>
    <col min="8" max="8" width="25.5" customWidth="1"/>
    <col min="9" max="9" width="11.6640625" bestFit="1" customWidth="1"/>
    <col min="13" max="13" width="25.5" customWidth="1"/>
    <col min="14" max="14" width="13.6640625" customWidth="1"/>
  </cols>
  <sheetData>
    <row r="1" spans="1:18" ht="19" x14ac:dyDescent="0.25">
      <c r="A1" s="13" t="s">
        <v>91</v>
      </c>
      <c r="B1" s="219"/>
      <c r="C1" s="13"/>
      <c r="D1" s="220"/>
      <c r="E1" s="13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8" ht="19" x14ac:dyDescent="0.25">
      <c r="A2" s="13" t="s">
        <v>65</v>
      </c>
      <c r="B2" s="219"/>
      <c r="C2" s="14"/>
      <c r="D2" s="221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8" ht="19" x14ac:dyDescent="0.25">
      <c r="A3" s="14"/>
      <c r="B3" s="222"/>
      <c r="C3" s="14"/>
      <c r="D3" s="221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8" ht="19" x14ac:dyDescent="0.25">
      <c r="A4" s="125"/>
      <c r="B4" s="128"/>
      <c r="C4" s="129"/>
      <c r="D4" s="200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4"/>
      <c r="Q4" s="124"/>
      <c r="R4" s="124"/>
    </row>
    <row r="5" spans="1:18" ht="19" x14ac:dyDescent="0.25">
      <c r="A5" s="125" t="s">
        <v>20</v>
      </c>
      <c r="B5" s="125"/>
      <c r="C5" s="126"/>
      <c r="D5" s="199" t="s">
        <v>92</v>
      </c>
      <c r="E5" s="127" t="s">
        <v>93</v>
      </c>
      <c r="F5" s="125"/>
      <c r="G5" s="14"/>
      <c r="H5" s="125"/>
      <c r="I5" s="125"/>
      <c r="J5" s="125"/>
      <c r="K5" s="125"/>
      <c r="L5" s="14"/>
      <c r="M5" s="128"/>
      <c r="N5" s="128"/>
      <c r="O5" s="128"/>
      <c r="P5" s="124"/>
      <c r="Q5" s="124"/>
      <c r="R5" s="124"/>
    </row>
    <row r="6" spans="1:18" ht="19" x14ac:dyDescent="0.25">
      <c r="A6" s="3" t="s">
        <v>24</v>
      </c>
      <c r="B6" s="222"/>
      <c r="C6" s="129"/>
      <c r="D6" s="200"/>
      <c r="E6" s="128">
        <v>1</v>
      </c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4"/>
      <c r="Q6" s="124"/>
      <c r="R6" s="124"/>
    </row>
    <row r="7" spans="1:18" ht="19" x14ac:dyDescent="0.25">
      <c r="A7" s="4" t="s">
        <v>25</v>
      </c>
      <c r="B7" s="130">
        <v>1</v>
      </c>
      <c r="C7" s="12" t="s">
        <v>157</v>
      </c>
      <c r="D7" s="201">
        <v>13.16</v>
      </c>
      <c r="E7" s="131">
        <v>1</v>
      </c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4"/>
      <c r="Q7" s="124"/>
      <c r="R7" s="124"/>
    </row>
    <row r="8" spans="1:18" ht="19" x14ac:dyDescent="0.25">
      <c r="A8" s="7" t="s">
        <v>26</v>
      </c>
      <c r="B8" s="131">
        <v>6</v>
      </c>
      <c r="C8" s="12" t="s">
        <v>162</v>
      </c>
      <c r="D8" s="202">
        <v>9.3000000000000007</v>
      </c>
      <c r="E8" s="132">
        <v>2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4"/>
      <c r="Q8" s="124"/>
      <c r="R8" s="124"/>
    </row>
    <row r="9" spans="1:18" ht="19" x14ac:dyDescent="0.25">
      <c r="A9" s="9" t="s">
        <v>27</v>
      </c>
      <c r="B9" s="132">
        <v>7</v>
      </c>
      <c r="C9" s="12" t="s">
        <v>163</v>
      </c>
      <c r="D9" s="202">
        <v>5.9</v>
      </c>
      <c r="E9" s="132">
        <v>3</v>
      </c>
      <c r="F9" s="128"/>
      <c r="G9" s="125" t="s">
        <v>56</v>
      </c>
      <c r="H9" s="128"/>
      <c r="I9" s="127" t="s">
        <v>92</v>
      </c>
      <c r="J9" s="127" t="s">
        <v>93</v>
      </c>
      <c r="K9" s="128"/>
      <c r="L9" s="128"/>
      <c r="M9" s="128"/>
      <c r="N9" s="128"/>
      <c r="O9" s="128"/>
      <c r="P9" s="124"/>
      <c r="Q9" s="124"/>
      <c r="R9" s="124"/>
    </row>
    <row r="10" spans="1:18" ht="19" x14ac:dyDescent="0.25">
      <c r="A10" s="10" t="s">
        <v>28</v>
      </c>
      <c r="B10" s="132">
        <v>12</v>
      </c>
      <c r="C10" s="22">
        <v>12</v>
      </c>
      <c r="D10" s="202"/>
      <c r="E10" s="132"/>
      <c r="F10" s="128"/>
      <c r="G10" s="133" t="s">
        <v>30</v>
      </c>
      <c r="H10" s="128"/>
      <c r="I10" s="128"/>
      <c r="J10" s="128">
        <v>4</v>
      </c>
      <c r="K10" s="128"/>
      <c r="L10" s="128"/>
      <c r="M10" s="128"/>
      <c r="N10" s="128"/>
      <c r="O10" s="128"/>
      <c r="P10" s="124"/>
      <c r="Q10" s="124"/>
      <c r="R10" s="124"/>
    </row>
    <row r="11" spans="1:18" ht="19" x14ac:dyDescent="0.25">
      <c r="A11" s="128"/>
      <c r="B11" s="128"/>
      <c r="C11" s="14"/>
      <c r="D11" s="200"/>
      <c r="E11" s="128"/>
      <c r="F11" s="128"/>
      <c r="G11" s="4" t="s">
        <v>25</v>
      </c>
      <c r="H11" s="24" t="str">
        <f>IF(E8=1,C20,(IF(E9=1,C8,(IF(E10=1,C16,(IF(E7=1,C7,1.1)))))))</f>
        <v>Gabi Spake</v>
      </c>
      <c r="I11" s="66">
        <v>15.5</v>
      </c>
      <c r="J11" s="130">
        <v>1</v>
      </c>
      <c r="K11" s="128"/>
      <c r="L11" s="125" t="s">
        <v>21</v>
      </c>
      <c r="M11" s="128"/>
      <c r="N11" s="127" t="s">
        <v>92</v>
      </c>
      <c r="O11" s="127" t="s">
        <v>93</v>
      </c>
      <c r="P11" s="124"/>
      <c r="Q11" s="124"/>
      <c r="R11" s="124"/>
    </row>
    <row r="12" spans="1:18" ht="19" x14ac:dyDescent="0.25">
      <c r="A12" s="3" t="s">
        <v>29</v>
      </c>
      <c r="B12" s="222"/>
      <c r="C12" s="129"/>
      <c r="D12" s="200"/>
      <c r="E12" s="128">
        <v>2</v>
      </c>
      <c r="F12" s="128"/>
      <c r="G12" s="7" t="s">
        <v>26</v>
      </c>
      <c r="H12" s="67" t="s">
        <v>160</v>
      </c>
      <c r="I12" s="24">
        <v>6.53</v>
      </c>
      <c r="J12" s="131">
        <v>3</v>
      </c>
      <c r="K12" s="128"/>
      <c r="L12" s="128"/>
      <c r="M12" s="65"/>
      <c r="N12" s="65"/>
      <c r="O12" s="128">
        <v>6</v>
      </c>
      <c r="P12" s="124"/>
      <c r="Q12" s="124"/>
      <c r="R12" s="124"/>
    </row>
    <row r="13" spans="1:18" ht="19" x14ac:dyDescent="0.25">
      <c r="A13" s="4" t="s">
        <v>25</v>
      </c>
      <c r="B13" s="130">
        <v>3</v>
      </c>
      <c r="C13" s="12" t="s">
        <v>159</v>
      </c>
      <c r="D13" s="201">
        <v>9.4700000000000006</v>
      </c>
      <c r="E13" s="131">
        <v>1</v>
      </c>
      <c r="F13" s="128"/>
      <c r="G13" s="9" t="s">
        <v>27</v>
      </c>
      <c r="H13" s="67" t="s">
        <v>164</v>
      </c>
      <c r="I13" s="67">
        <v>6.77</v>
      </c>
      <c r="J13" s="132">
        <v>2</v>
      </c>
      <c r="K13" s="128"/>
      <c r="L13" s="4" t="s">
        <v>25</v>
      </c>
      <c r="M13" s="24" t="str">
        <f>IF(J11=1,H11,(IF(J12=1,H12,(IF(J13=1,H13,1.4)))))</f>
        <v>Gabi Spake</v>
      </c>
      <c r="N13" s="66">
        <v>8.67</v>
      </c>
      <c r="O13" s="130">
        <v>3</v>
      </c>
      <c r="P13" s="124"/>
      <c r="Q13" s="124"/>
      <c r="R13" s="124"/>
    </row>
    <row r="14" spans="1:18" ht="19" x14ac:dyDescent="0.25">
      <c r="A14" s="7" t="s">
        <v>26</v>
      </c>
      <c r="B14" s="131">
        <v>4</v>
      </c>
      <c r="C14" s="12" t="s">
        <v>160</v>
      </c>
      <c r="D14" s="202">
        <v>8.5</v>
      </c>
      <c r="E14" s="132">
        <v>2</v>
      </c>
      <c r="F14" s="128"/>
      <c r="G14" s="128"/>
      <c r="H14" s="128"/>
      <c r="I14" s="128"/>
      <c r="J14" s="128"/>
      <c r="K14" s="128"/>
      <c r="L14" s="7" t="s">
        <v>26</v>
      </c>
      <c r="M14" s="67" t="str">
        <f>IF(J11=2,H11,(IF(J12=2,H12,(IF(J13=2,H13,2.4)))))</f>
        <v>Halina Morley</v>
      </c>
      <c r="N14" s="24">
        <v>9.1300000000000008</v>
      </c>
      <c r="O14" s="131">
        <v>2</v>
      </c>
      <c r="P14" s="124"/>
      <c r="Q14" s="124"/>
      <c r="R14" s="124"/>
    </row>
    <row r="15" spans="1:18" ht="19" x14ac:dyDescent="0.25">
      <c r="A15" s="9" t="s">
        <v>27</v>
      </c>
      <c r="B15" s="132">
        <v>9</v>
      </c>
      <c r="C15" s="12" t="s">
        <v>165</v>
      </c>
      <c r="D15" s="202">
        <v>5.66</v>
      </c>
      <c r="E15" s="132">
        <v>4</v>
      </c>
      <c r="F15" s="128"/>
      <c r="G15" s="128"/>
      <c r="H15" s="128"/>
      <c r="I15" s="128"/>
      <c r="J15" s="128"/>
      <c r="K15" s="128"/>
      <c r="L15" s="9" t="s">
        <v>27</v>
      </c>
      <c r="M15" s="67" t="str">
        <f>IF(J17=1,H17,(IF(J18=1,H18,(IF(J19=1,H19,1.5)))))</f>
        <v>Kyla Whitfield</v>
      </c>
      <c r="N15" s="67">
        <v>4.53</v>
      </c>
      <c r="O15" s="132">
        <v>4</v>
      </c>
      <c r="P15" s="124"/>
      <c r="Q15" s="124"/>
      <c r="R15" s="124"/>
    </row>
    <row r="16" spans="1:18" ht="19" x14ac:dyDescent="0.25">
      <c r="A16" s="10" t="s">
        <v>28</v>
      </c>
      <c r="B16" s="132">
        <v>10</v>
      </c>
      <c r="C16" s="64" t="s">
        <v>167</v>
      </c>
      <c r="D16" s="202">
        <v>7.27</v>
      </c>
      <c r="E16" s="132">
        <v>3</v>
      </c>
      <c r="F16" s="128"/>
      <c r="G16" s="3" t="s">
        <v>32</v>
      </c>
      <c r="H16" s="128"/>
      <c r="I16" s="128"/>
      <c r="J16" s="128">
        <v>5</v>
      </c>
      <c r="K16" s="128"/>
      <c r="L16" s="10" t="s">
        <v>28</v>
      </c>
      <c r="M16" s="67" t="str">
        <f>IF(J18=2,H18,(IF(J19=2,H19,(IF(J17=2,H17,2.5)))))</f>
        <v>Lily MacDonald</v>
      </c>
      <c r="N16" s="67">
        <v>12.73</v>
      </c>
      <c r="O16" s="132">
        <v>1</v>
      </c>
      <c r="P16" s="124"/>
      <c r="Q16" s="124"/>
      <c r="R16" s="124"/>
    </row>
    <row r="17" spans="1:18" ht="19" x14ac:dyDescent="0.25">
      <c r="A17" s="128"/>
      <c r="B17" s="128"/>
      <c r="C17" s="129"/>
      <c r="D17" s="200"/>
      <c r="E17" s="128"/>
      <c r="F17" s="128"/>
      <c r="G17" s="4" t="s">
        <v>25</v>
      </c>
      <c r="H17" s="24" t="s">
        <v>162</v>
      </c>
      <c r="I17" s="66">
        <v>6.83</v>
      </c>
      <c r="J17" s="130">
        <v>3</v>
      </c>
      <c r="K17" s="128"/>
      <c r="L17" s="128"/>
      <c r="M17" s="128"/>
      <c r="N17" s="128"/>
      <c r="O17" s="128"/>
      <c r="P17" s="124"/>
      <c r="Q17" s="124"/>
      <c r="R17" s="124"/>
    </row>
    <row r="18" spans="1:18" ht="19" x14ac:dyDescent="0.25">
      <c r="A18" s="3" t="s">
        <v>31</v>
      </c>
      <c r="B18" s="222"/>
      <c r="C18" s="129"/>
      <c r="D18" s="200"/>
      <c r="E18" s="128">
        <v>3</v>
      </c>
      <c r="F18" s="128"/>
      <c r="G18" s="7" t="s">
        <v>26</v>
      </c>
      <c r="H18" s="67" t="s">
        <v>225</v>
      </c>
      <c r="I18" s="24">
        <v>14</v>
      </c>
      <c r="J18" s="131">
        <v>1</v>
      </c>
      <c r="K18" s="128"/>
      <c r="L18" s="128"/>
      <c r="M18" s="128"/>
      <c r="N18" s="128"/>
      <c r="O18" s="128"/>
      <c r="P18" s="124"/>
      <c r="Q18" s="124"/>
      <c r="R18" s="124"/>
    </row>
    <row r="19" spans="1:18" ht="19" x14ac:dyDescent="0.25">
      <c r="A19" s="4" t="s">
        <v>25</v>
      </c>
      <c r="B19" s="134">
        <v>2</v>
      </c>
      <c r="C19" s="12" t="s">
        <v>158</v>
      </c>
      <c r="D19" s="203">
        <v>9.5299999999999994</v>
      </c>
      <c r="E19" s="131">
        <v>1</v>
      </c>
      <c r="F19" s="128"/>
      <c r="G19" s="9" t="s">
        <v>27</v>
      </c>
      <c r="H19" s="67" t="s">
        <v>226</v>
      </c>
      <c r="I19" s="67">
        <v>13.5</v>
      </c>
      <c r="J19" s="132">
        <v>2</v>
      </c>
      <c r="K19" s="128"/>
      <c r="L19" s="128"/>
      <c r="M19" s="128"/>
      <c r="N19" s="128"/>
      <c r="O19" s="128"/>
      <c r="P19" s="124"/>
      <c r="Q19" s="124"/>
      <c r="R19" s="124"/>
    </row>
    <row r="20" spans="1:18" ht="19" x14ac:dyDescent="0.25">
      <c r="A20" s="7" t="s">
        <v>26</v>
      </c>
      <c r="B20" s="135">
        <v>5</v>
      </c>
      <c r="C20" s="12" t="s">
        <v>161</v>
      </c>
      <c r="D20" s="203">
        <v>3.33</v>
      </c>
      <c r="E20" s="132">
        <v>4</v>
      </c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4"/>
      <c r="Q20" s="124"/>
      <c r="R20" s="124"/>
    </row>
    <row r="21" spans="1:18" ht="19" x14ac:dyDescent="0.25">
      <c r="A21" s="9" t="s">
        <v>27</v>
      </c>
      <c r="B21" s="136">
        <v>8</v>
      </c>
      <c r="C21" s="12" t="s">
        <v>164</v>
      </c>
      <c r="D21" s="203">
        <v>8.5</v>
      </c>
      <c r="E21" s="132">
        <v>2</v>
      </c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4"/>
      <c r="Q21" s="124"/>
      <c r="R21" s="124"/>
    </row>
    <row r="22" spans="1:18" ht="19" x14ac:dyDescent="0.25">
      <c r="A22" s="10" t="s">
        <v>28</v>
      </c>
      <c r="B22" s="136">
        <v>11</v>
      </c>
      <c r="C22" s="64" t="s">
        <v>166</v>
      </c>
      <c r="D22" s="203">
        <v>7.56</v>
      </c>
      <c r="E22" s="132">
        <v>3</v>
      </c>
      <c r="F22" s="128"/>
      <c r="G22" s="141"/>
      <c r="H22" s="141"/>
      <c r="I22" s="128"/>
      <c r="J22" s="128"/>
      <c r="K22" s="128"/>
      <c r="L22" s="128"/>
      <c r="M22" s="128"/>
      <c r="N22" s="128"/>
      <c r="O22" s="128"/>
      <c r="P22" s="124"/>
      <c r="Q22" s="124"/>
      <c r="R22" s="124"/>
    </row>
    <row r="23" spans="1:18" ht="19" x14ac:dyDescent="0.25">
      <c r="A23" s="128"/>
      <c r="B23" s="128"/>
      <c r="C23" s="14"/>
      <c r="D23" s="200"/>
      <c r="E23" s="128"/>
      <c r="F23" s="128"/>
      <c r="G23" s="38"/>
      <c r="H23" s="38"/>
      <c r="I23" s="128"/>
      <c r="J23" s="128"/>
      <c r="K23" s="128"/>
      <c r="L23" s="128"/>
      <c r="M23" s="128"/>
      <c r="N23" s="128"/>
      <c r="O23" s="128"/>
      <c r="P23" s="124"/>
      <c r="Q23" s="124"/>
      <c r="R23" s="124"/>
    </row>
    <row r="24" spans="1:18" ht="19" x14ac:dyDescent="0.25">
      <c r="A24" s="128"/>
      <c r="B24" s="128"/>
      <c r="C24" s="218"/>
      <c r="D24" s="200"/>
      <c r="E24" s="128"/>
      <c r="F24" s="128"/>
      <c r="G24" s="38"/>
      <c r="H24" s="218"/>
      <c r="I24" s="128"/>
      <c r="J24" s="128"/>
      <c r="K24" s="128"/>
      <c r="L24" s="128"/>
      <c r="M24" s="128"/>
      <c r="N24" s="128"/>
      <c r="O24" s="128"/>
      <c r="P24" s="124"/>
      <c r="Q24" s="124"/>
      <c r="R24" s="124"/>
    </row>
    <row r="25" spans="1:18" ht="19" x14ac:dyDescent="0.25">
      <c r="A25" s="14"/>
      <c r="B25" s="222"/>
      <c r="C25" s="14"/>
      <c r="D25" s="221"/>
      <c r="E25" s="14"/>
      <c r="F25" s="14"/>
      <c r="G25" s="38"/>
      <c r="H25" s="38"/>
      <c r="I25" s="14"/>
      <c r="J25" s="14"/>
      <c r="K25" s="14"/>
      <c r="L25" s="14"/>
      <c r="M25" s="14"/>
      <c r="N25" s="14"/>
      <c r="O25" s="14"/>
    </row>
    <row r="26" spans="1:18" ht="19" x14ac:dyDescent="0.25">
      <c r="A26" s="14"/>
      <c r="B26" s="222"/>
      <c r="C26" s="14"/>
      <c r="D26" s="221"/>
      <c r="E26" s="14"/>
      <c r="F26" s="14"/>
      <c r="G26" s="38"/>
      <c r="H26" s="38"/>
      <c r="I26" s="14"/>
      <c r="J26" s="14"/>
      <c r="K26" s="14"/>
      <c r="L26" s="14"/>
      <c r="M26" s="14"/>
      <c r="N26" s="14"/>
      <c r="O26" s="14"/>
    </row>
    <row r="27" spans="1:18" ht="19" x14ac:dyDescent="0.25">
      <c r="A27" s="14"/>
      <c r="B27" s="222"/>
      <c r="C27" s="14"/>
      <c r="D27" s="221"/>
      <c r="E27" s="14"/>
      <c r="F27" s="14"/>
      <c r="G27" s="38"/>
      <c r="H27" s="38"/>
      <c r="I27" s="14"/>
      <c r="J27" s="14"/>
      <c r="K27" s="14"/>
      <c r="L27" s="14"/>
      <c r="M27" s="14"/>
      <c r="N27" s="14"/>
      <c r="O27" s="14"/>
    </row>
    <row r="28" spans="1:18" ht="19" x14ac:dyDescent="0.25">
      <c r="A28" s="14"/>
      <c r="B28" s="222"/>
      <c r="C28" s="14"/>
      <c r="D28" s="221"/>
      <c r="E28" s="14"/>
      <c r="F28" s="14"/>
      <c r="G28" s="38"/>
      <c r="H28" s="38"/>
      <c r="I28" s="14"/>
      <c r="J28" s="14"/>
      <c r="K28" s="14"/>
      <c r="L28" s="14"/>
      <c r="M28" s="14"/>
      <c r="N28" s="14"/>
      <c r="O28" s="14"/>
    </row>
    <row r="29" spans="1:18" ht="19" x14ac:dyDescent="0.25">
      <c r="A29" s="14"/>
      <c r="B29" s="222"/>
      <c r="C29" s="14"/>
      <c r="D29" s="221"/>
      <c r="E29" s="14"/>
      <c r="F29" s="14"/>
      <c r="G29" s="38"/>
      <c r="H29" s="38"/>
      <c r="I29" s="14"/>
      <c r="J29" s="14"/>
      <c r="K29" s="14"/>
      <c r="L29" s="14"/>
      <c r="M29" s="14"/>
      <c r="N29" s="14"/>
      <c r="O29" s="14"/>
    </row>
    <row r="30" spans="1:18" ht="19" x14ac:dyDescent="0.25">
      <c r="A30" s="14"/>
      <c r="B30" s="222"/>
      <c r="C30" s="14"/>
      <c r="D30" s="221"/>
      <c r="E30" s="14"/>
      <c r="F30" s="14"/>
      <c r="G30" s="38"/>
      <c r="H30" s="38"/>
      <c r="I30" s="14"/>
      <c r="J30" s="14"/>
      <c r="K30" s="14"/>
      <c r="L30" s="14"/>
      <c r="M30" s="14"/>
      <c r="N30" s="14"/>
      <c r="O30" s="14"/>
    </row>
    <row r="31" spans="1:18" ht="19" x14ac:dyDescent="0.25">
      <c r="A31" s="14"/>
      <c r="B31" s="222"/>
      <c r="C31" s="14"/>
      <c r="D31" s="221"/>
      <c r="E31" s="14"/>
      <c r="F31" s="14"/>
      <c r="G31" s="38"/>
      <c r="H31" s="38"/>
      <c r="I31" s="14"/>
      <c r="J31" s="14"/>
      <c r="K31" s="14"/>
      <c r="L31" s="14"/>
      <c r="M31" s="14"/>
      <c r="N31" s="14"/>
      <c r="O31" s="14"/>
    </row>
    <row r="32" spans="1:18" ht="19" x14ac:dyDescent="0.25">
      <c r="A32" s="14"/>
      <c r="B32" s="222"/>
      <c r="C32" s="14"/>
      <c r="D32" s="221"/>
      <c r="E32" s="14"/>
      <c r="F32" s="14"/>
      <c r="G32" s="38"/>
      <c r="H32" s="38"/>
      <c r="I32" s="14"/>
      <c r="J32" s="14"/>
      <c r="K32" s="14"/>
      <c r="L32" s="14"/>
      <c r="M32" s="14"/>
      <c r="N32" s="14"/>
      <c r="O32" s="14"/>
    </row>
    <row r="33" spans="1:15" ht="19" x14ac:dyDescent="0.25">
      <c r="A33" s="14"/>
      <c r="B33" s="222"/>
      <c r="C33" s="14"/>
      <c r="D33" s="221"/>
      <c r="E33" s="14"/>
      <c r="F33" s="14"/>
      <c r="G33" s="38"/>
      <c r="H33" s="38"/>
      <c r="I33" s="14"/>
      <c r="J33" s="14"/>
      <c r="K33" s="14"/>
      <c r="L33" s="14"/>
      <c r="M33" s="14"/>
      <c r="N33" s="14"/>
      <c r="O33" s="14"/>
    </row>
    <row r="34" spans="1:15" ht="19" x14ac:dyDescent="0.25">
      <c r="A34" s="14"/>
      <c r="B34" s="222"/>
      <c r="C34" s="14"/>
      <c r="D34" s="221"/>
      <c r="E34" s="14"/>
      <c r="F34" s="14"/>
      <c r="G34" s="38"/>
      <c r="H34" s="38"/>
      <c r="I34" s="14"/>
      <c r="J34" s="14"/>
      <c r="K34" s="14"/>
      <c r="L34" s="14"/>
      <c r="M34" s="14"/>
      <c r="N34" s="14"/>
      <c r="O34" s="14"/>
    </row>
  </sheetData>
  <phoneticPr fontId="18" type="noConversion"/>
  <pageMargins left="0.7" right="0.7" top="0.75" bottom="0.75" header="0.3" footer="0.3"/>
  <pageSetup paperSize="9" scale="71" orientation="landscape" copies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AI60"/>
  <sheetViews>
    <sheetView topLeftCell="L9" zoomScale="90" zoomScaleNormal="90" zoomScalePageLayoutView="80" workbookViewId="0">
      <selection activeCell="O36" sqref="O36"/>
    </sheetView>
  </sheetViews>
  <sheetFormatPr baseColWidth="10" defaultColWidth="8.83203125" defaultRowHeight="15" x14ac:dyDescent="0.2"/>
  <cols>
    <col min="1" max="1" width="12.1640625" customWidth="1"/>
    <col min="2" max="2" width="3.5" style="23" hidden="1" customWidth="1"/>
    <col min="3" max="3" width="23.5" customWidth="1"/>
    <col min="4" max="4" width="10.6640625" customWidth="1"/>
    <col min="7" max="7" width="13.5" customWidth="1"/>
    <col min="8" max="8" width="22.6640625" customWidth="1"/>
    <col min="9" max="9" width="14.6640625" customWidth="1"/>
    <col min="10" max="10" width="7.1640625" customWidth="1"/>
    <col min="12" max="12" width="12" customWidth="1"/>
    <col min="13" max="13" width="23" customWidth="1"/>
    <col min="14" max="14" width="16" customWidth="1"/>
    <col min="15" max="15" width="8.33203125" customWidth="1"/>
    <col min="16" max="16" width="13.33203125" customWidth="1"/>
    <col min="17" max="17" width="14" customWidth="1"/>
    <col min="18" max="18" width="24.33203125" customWidth="1"/>
    <col min="19" max="19" width="15.6640625" customWidth="1"/>
    <col min="29" max="29" width="20.6640625" customWidth="1"/>
    <col min="33" max="33" width="15.6640625" customWidth="1"/>
    <col min="34" max="34" width="12.33203125" customWidth="1"/>
  </cols>
  <sheetData>
    <row r="1" spans="1:28" ht="21" x14ac:dyDescent="0.25">
      <c r="A1" s="15" t="s">
        <v>91</v>
      </c>
      <c r="B1" s="99"/>
      <c r="C1" s="15"/>
      <c r="D1" s="15"/>
      <c r="E1" s="15"/>
    </row>
    <row r="2" spans="1:28" ht="19" x14ac:dyDescent="0.25">
      <c r="A2" s="13" t="s">
        <v>66</v>
      </c>
    </row>
    <row r="3" spans="1:28" ht="19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27"/>
    </row>
    <row r="4" spans="1:28" ht="19" x14ac:dyDescent="0.25">
      <c r="A4" s="57"/>
      <c r="B4" s="57"/>
      <c r="C4" s="57"/>
      <c r="D4" s="57"/>
      <c r="E4" s="57"/>
      <c r="F4" s="57"/>
      <c r="G4" s="57"/>
      <c r="H4" s="27"/>
      <c r="I4" s="57"/>
      <c r="J4" s="57"/>
      <c r="K4" s="57"/>
      <c r="L4" s="57"/>
      <c r="M4" s="57"/>
      <c r="N4" s="27"/>
      <c r="O4" s="27"/>
      <c r="P4" s="57"/>
      <c r="Q4" s="57"/>
      <c r="R4" s="57"/>
      <c r="S4" s="57"/>
      <c r="T4" s="27"/>
      <c r="U4" s="38"/>
      <c r="V4" s="38"/>
      <c r="W4" s="38"/>
      <c r="Y4" s="27"/>
      <c r="Z4" s="27"/>
    </row>
    <row r="5" spans="1:28" ht="19" x14ac:dyDescent="0.25">
      <c r="A5" s="50" t="s">
        <v>23</v>
      </c>
      <c r="B5" s="157"/>
      <c r="C5" s="157"/>
      <c r="D5" s="157" t="s">
        <v>210</v>
      </c>
      <c r="E5" s="157" t="s">
        <v>211</v>
      </c>
      <c r="F5" s="157"/>
      <c r="G5" s="157"/>
      <c r="H5" s="157"/>
      <c r="I5" s="157"/>
      <c r="J5" s="26"/>
      <c r="K5" s="26"/>
      <c r="L5" s="157"/>
      <c r="M5" s="157"/>
      <c r="N5" s="157"/>
      <c r="O5" s="157"/>
      <c r="P5" s="157"/>
      <c r="Q5" s="157"/>
      <c r="R5" s="157"/>
      <c r="S5" s="157"/>
      <c r="U5" s="38"/>
      <c r="V5" s="38"/>
      <c r="W5" s="38"/>
      <c r="Y5" s="27"/>
      <c r="Z5" s="27"/>
    </row>
    <row r="6" spans="1:28" ht="19" x14ac:dyDescent="0.25">
      <c r="A6" s="157" t="s">
        <v>24</v>
      </c>
      <c r="B6" s="157"/>
      <c r="C6" s="157"/>
      <c r="D6" s="157">
        <v>1</v>
      </c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U6" s="38"/>
      <c r="V6" s="38"/>
      <c r="W6" s="38"/>
      <c r="Y6" s="27"/>
      <c r="Z6" s="27"/>
    </row>
    <row r="7" spans="1:28" ht="19" x14ac:dyDescent="0.25">
      <c r="A7" s="4" t="s">
        <v>25</v>
      </c>
      <c r="B7" s="158">
        <v>1</v>
      </c>
      <c r="C7" s="12" t="s">
        <v>168</v>
      </c>
      <c r="D7" s="160">
        <v>14.83</v>
      </c>
      <c r="E7" s="148">
        <v>1</v>
      </c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U7" s="38"/>
      <c r="V7" s="38"/>
      <c r="W7" s="38"/>
      <c r="Y7" s="27"/>
      <c r="Z7" s="27"/>
    </row>
    <row r="8" spans="1:28" ht="19" x14ac:dyDescent="0.25">
      <c r="A8" s="7" t="s">
        <v>26</v>
      </c>
      <c r="B8" s="161">
        <v>6</v>
      </c>
      <c r="C8" s="12" t="s">
        <v>173</v>
      </c>
      <c r="D8" s="162">
        <v>9.0399999999999991</v>
      </c>
      <c r="E8" s="148">
        <v>2</v>
      </c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U8" s="38"/>
      <c r="V8" s="38"/>
      <c r="W8" s="38"/>
      <c r="Y8" s="27"/>
      <c r="Z8" s="27"/>
    </row>
    <row r="9" spans="1:28" ht="19" x14ac:dyDescent="0.25">
      <c r="A9" s="9" t="s">
        <v>27</v>
      </c>
      <c r="B9" s="26">
        <v>15</v>
      </c>
      <c r="C9" s="12" t="s">
        <v>181</v>
      </c>
      <c r="D9" s="163">
        <v>6.03</v>
      </c>
      <c r="E9" s="148">
        <v>3</v>
      </c>
      <c r="F9" s="157"/>
      <c r="G9" s="157"/>
      <c r="H9" s="157"/>
      <c r="I9" s="157"/>
      <c r="J9" s="157"/>
      <c r="K9" s="157"/>
      <c r="L9" s="26"/>
      <c r="M9" s="26"/>
      <c r="N9" s="26"/>
      <c r="O9" s="26"/>
      <c r="P9" s="157"/>
      <c r="Q9" s="157"/>
      <c r="R9" s="157"/>
      <c r="S9" s="157"/>
      <c r="U9" s="38"/>
      <c r="V9" s="38"/>
      <c r="W9" s="38"/>
      <c r="Y9" s="27"/>
      <c r="Z9" s="27"/>
    </row>
    <row r="10" spans="1:28" ht="19" x14ac:dyDescent="0.25">
      <c r="A10" s="10" t="s">
        <v>28</v>
      </c>
      <c r="B10" s="161">
        <v>20</v>
      </c>
      <c r="C10" s="101" t="s">
        <v>227</v>
      </c>
      <c r="D10" s="162">
        <v>2.83</v>
      </c>
      <c r="E10" s="148">
        <v>4</v>
      </c>
      <c r="F10" s="157"/>
      <c r="G10" s="50" t="s">
        <v>200</v>
      </c>
      <c r="H10" s="157"/>
      <c r="I10" s="157"/>
      <c r="J10" s="157"/>
      <c r="K10" s="157"/>
      <c r="L10" s="26"/>
      <c r="M10" s="26"/>
      <c r="N10" s="26"/>
      <c r="O10" s="26"/>
      <c r="P10" s="157"/>
      <c r="Q10" s="157"/>
      <c r="R10" s="157"/>
      <c r="S10" s="157"/>
      <c r="T10" s="14"/>
      <c r="U10" s="38"/>
      <c r="V10" s="38"/>
      <c r="W10" s="38"/>
      <c r="Y10" s="27"/>
      <c r="Z10" s="27"/>
    </row>
    <row r="11" spans="1:28" ht="19" x14ac:dyDescent="0.25">
      <c r="A11" s="157" t="s">
        <v>29</v>
      </c>
      <c r="B11" s="157"/>
      <c r="C11" s="157"/>
      <c r="D11" s="157">
        <v>2</v>
      </c>
      <c r="E11" s="157"/>
      <c r="F11" s="157"/>
      <c r="G11" s="157" t="s">
        <v>201</v>
      </c>
      <c r="H11" s="157"/>
      <c r="I11" s="157">
        <v>6</v>
      </c>
      <c r="J11" s="157"/>
      <c r="K11" s="157"/>
      <c r="L11" s="50" t="s">
        <v>18</v>
      </c>
      <c r="M11" s="26"/>
      <c r="N11" s="157"/>
      <c r="O11" s="157"/>
      <c r="P11" s="157"/>
      <c r="Q11" s="157"/>
      <c r="R11" s="157"/>
      <c r="S11" s="157"/>
      <c r="T11" s="14"/>
      <c r="U11" s="38"/>
      <c r="V11" s="38"/>
      <c r="W11" s="38"/>
      <c r="Y11" s="27"/>
      <c r="Z11" s="27"/>
    </row>
    <row r="12" spans="1:28" ht="19" x14ac:dyDescent="0.25">
      <c r="A12" s="4" t="s">
        <v>25</v>
      </c>
      <c r="B12" s="164">
        <v>3</v>
      </c>
      <c r="C12" s="12" t="s">
        <v>170</v>
      </c>
      <c r="D12" s="160">
        <v>2</v>
      </c>
      <c r="E12" s="148">
        <v>9.5</v>
      </c>
      <c r="F12" s="157"/>
      <c r="G12" s="4" t="s">
        <v>25</v>
      </c>
      <c r="H12" s="165" t="s">
        <v>168</v>
      </c>
      <c r="I12" s="159">
        <v>13.83</v>
      </c>
      <c r="J12" s="148">
        <v>1</v>
      </c>
      <c r="K12" s="157"/>
      <c r="L12" s="26"/>
      <c r="M12" s="26"/>
      <c r="N12" s="157"/>
      <c r="O12" s="157"/>
      <c r="P12" s="157"/>
      <c r="Q12" s="157"/>
      <c r="R12" s="157"/>
      <c r="S12" s="157"/>
      <c r="T12" s="14"/>
      <c r="U12" s="38"/>
      <c r="V12" s="38"/>
      <c r="W12" s="38"/>
      <c r="Y12" s="27"/>
      <c r="Z12" s="27"/>
    </row>
    <row r="13" spans="1:28" ht="19" x14ac:dyDescent="0.25">
      <c r="A13" s="7" t="s">
        <v>26</v>
      </c>
      <c r="B13" s="166">
        <v>8</v>
      </c>
      <c r="C13" s="12" t="s">
        <v>175</v>
      </c>
      <c r="D13" s="162">
        <v>1</v>
      </c>
      <c r="E13" s="148">
        <v>11.33</v>
      </c>
      <c r="F13" s="157"/>
      <c r="G13" s="7" t="s">
        <v>26</v>
      </c>
      <c r="H13" s="165" t="s">
        <v>173</v>
      </c>
      <c r="I13" s="148">
        <v>10.97</v>
      </c>
      <c r="J13" s="148">
        <v>2</v>
      </c>
      <c r="K13" s="157"/>
      <c r="L13" s="26"/>
      <c r="M13" s="26"/>
      <c r="N13" s="157"/>
      <c r="O13" s="157"/>
      <c r="P13" s="157"/>
      <c r="Q13" s="157"/>
      <c r="R13" s="157"/>
      <c r="S13" s="157"/>
      <c r="T13" s="14"/>
      <c r="U13" s="38"/>
      <c r="V13" s="38"/>
      <c r="W13" s="38"/>
      <c r="Y13" s="27"/>
      <c r="Z13" s="27"/>
    </row>
    <row r="14" spans="1:28" ht="19" x14ac:dyDescent="0.25">
      <c r="A14" s="9" t="s">
        <v>27</v>
      </c>
      <c r="B14" s="167">
        <v>13</v>
      </c>
      <c r="C14" s="12" t="s">
        <v>179</v>
      </c>
      <c r="D14" s="163">
        <v>3</v>
      </c>
      <c r="E14" s="148">
        <v>7.03</v>
      </c>
      <c r="F14" s="157"/>
      <c r="G14" s="9" t="s">
        <v>27</v>
      </c>
      <c r="H14" s="165" t="s">
        <v>175</v>
      </c>
      <c r="I14" s="148">
        <v>10.7</v>
      </c>
      <c r="J14" s="148">
        <v>3</v>
      </c>
      <c r="K14" s="157"/>
      <c r="L14" s="157" t="s">
        <v>202</v>
      </c>
      <c r="M14" s="168" t="s">
        <v>203</v>
      </c>
      <c r="N14" s="50">
        <v>9</v>
      </c>
      <c r="O14" s="50"/>
      <c r="P14" s="157"/>
      <c r="Q14" s="3" t="s">
        <v>21</v>
      </c>
      <c r="R14" s="157"/>
      <c r="S14" s="157"/>
      <c r="T14" s="14"/>
      <c r="U14" s="38"/>
      <c r="V14" s="38"/>
      <c r="W14" s="38"/>
      <c r="Y14" s="27"/>
      <c r="Z14" s="27"/>
    </row>
    <row r="15" spans="1:28" ht="19" x14ac:dyDescent="0.25">
      <c r="A15" s="10" t="s">
        <v>28</v>
      </c>
      <c r="B15" s="166">
        <v>18</v>
      </c>
      <c r="C15" s="206" t="s">
        <v>184</v>
      </c>
      <c r="D15" s="162">
        <v>4</v>
      </c>
      <c r="E15" s="148">
        <v>2.73</v>
      </c>
      <c r="F15" s="157"/>
      <c r="G15" s="157"/>
      <c r="H15" s="169"/>
      <c r="I15" s="157"/>
      <c r="J15" s="157"/>
      <c r="K15" s="157"/>
      <c r="L15" s="4" t="s">
        <v>25</v>
      </c>
      <c r="M15" s="101" t="s">
        <v>168</v>
      </c>
      <c r="N15" s="148">
        <v>13.33</v>
      </c>
      <c r="O15" s="148">
        <v>2</v>
      </c>
      <c r="P15" s="157"/>
      <c r="Q15" s="157"/>
      <c r="R15" s="157"/>
      <c r="S15" s="157"/>
      <c r="T15" s="14"/>
      <c r="U15" s="38"/>
      <c r="V15" s="38"/>
      <c r="W15" s="38"/>
      <c r="Y15" s="27"/>
      <c r="Z15" s="27"/>
    </row>
    <row r="16" spans="1:28" ht="19" x14ac:dyDescent="0.25">
      <c r="A16" s="157" t="s">
        <v>31</v>
      </c>
      <c r="B16" s="157"/>
      <c r="C16" s="157"/>
      <c r="D16" s="157">
        <v>3</v>
      </c>
      <c r="E16" s="157"/>
      <c r="F16" s="157"/>
      <c r="G16" s="157" t="s">
        <v>204</v>
      </c>
      <c r="H16" s="157"/>
      <c r="I16" s="157">
        <v>7</v>
      </c>
      <c r="J16" s="157"/>
      <c r="K16" s="157"/>
      <c r="L16" s="7" t="s">
        <v>26</v>
      </c>
      <c r="M16" s="101" t="s">
        <v>170</v>
      </c>
      <c r="N16" s="148">
        <v>14.64</v>
      </c>
      <c r="O16" s="148">
        <v>1</v>
      </c>
      <c r="P16" s="157"/>
      <c r="Q16" s="50" t="s">
        <v>205</v>
      </c>
      <c r="R16" s="168" t="s">
        <v>206</v>
      </c>
      <c r="S16" s="50">
        <v>11</v>
      </c>
      <c r="T16" s="14"/>
      <c r="U16" s="38"/>
      <c r="V16" s="38"/>
      <c r="W16" s="38"/>
      <c r="Y16" s="27"/>
      <c r="Z16" s="27"/>
    </row>
    <row r="17" spans="1:35" ht="19" x14ac:dyDescent="0.25">
      <c r="A17" s="4" t="s">
        <v>25</v>
      </c>
      <c r="B17" s="164">
        <v>4</v>
      </c>
      <c r="C17" s="12" t="s">
        <v>171</v>
      </c>
      <c r="D17" s="160">
        <v>8.77</v>
      </c>
      <c r="E17" s="148">
        <v>1</v>
      </c>
      <c r="F17" s="157"/>
      <c r="G17" s="4" t="s">
        <v>25</v>
      </c>
      <c r="H17" s="165" t="s">
        <v>170</v>
      </c>
      <c r="I17" s="159">
        <v>11.9</v>
      </c>
      <c r="J17" s="148">
        <v>2</v>
      </c>
      <c r="K17" s="157"/>
      <c r="L17" s="9" t="s">
        <v>27</v>
      </c>
      <c r="M17" s="101" t="s">
        <v>229</v>
      </c>
      <c r="N17" s="148">
        <v>6.74</v>
      </c>
      <c r="O17" s="148">
        <v>3</v>
      </c>
      <c r="P17" s="157"/>
      <c r="Q17" s="4" t="s">
        <v>25</v>
      </c>
      <c r="R17" s="170" t="s">
        <v>170</v>
      </c>
      <c r="S17" s="162">
        <v>9.1300000000000008</v>
      </c>
      <c r="T17" s="12">
        <v>3</v>
      </c>
      <c r="U17" s="38"/>
      <c r="V17" s="38"/>
      <c r="W17" s="38"/>
      <c r="Y17" s="27"/>
      <c r="Z17" s="27"/>
    </row>
    <row r="18" spans="1:35" ht="19" x14ac:dyDescent="0.25">
      <c r="A18" s="7" t="s">
        <v>26</v>
      </c>
      <c r="B18" s="166">
        <v>9</v>
      </c>
      <c r="C18" s="12" t="s">
        <v>208</v>
      </c>
      <c r="D18" s="162">
        <v>6.14</v>
      </c>
      <c r="E18" s="148">
        <v>2</v>
      </c>
      <c r="F18" s="157"/>
      <c r="G18" s="7" t="s">
        <v>26</v>
      </c>
      <c r="H18" s="165" t="s">
        <v>171</v>
      </c>
      <c r="I18" s="148">
        <v>14.57</v>
      </c>
      <c r="J18" s="148">
        <v>1</v>
      </c>
      <c r="K18" s="157"/>
      <c r="L18" s="157"/>
      <c r="M18" s="157"/>
      <c r="N18" s="157"/>
      <c r="O18" s="157"/>
      <c r="P18" s="157"/>
      <c r="Q18" s="7" t="s">
        <v>26</v>
      </c>
      <c r="R18" s="170" t="s">
        <v>168</v>
      </c>
      <c r="S18" s="162">
        <v>17.84</v>
      </c>
      <c r="T18" s="12">
        <v>1</v>
      </c>
      <c r="U18" s="38"/>
      <c r="V18" s="38"/>
      <c r="W18" s="38"/>
      <c r="Y18" s="27"/>
      <c r="Z18" s="27"/>
    </row>
    <row r="19" spans="1:35" ht="19" x14ac:dyDescent="0.25">
      <c r="A19" s="9" t="s">
        <v>27</v>
      </c>
      <c r="B19" s="167">
        <v>12</v>
      </c>
      <c r="C19" s="64" t="s">
        <v>178</v>
      </c>
      <c r="D19" s="163">
        <v>5.04</v>
      </c>
      <c r="E19" s="148">
        <v>4</v>
      </c>
      <c r="F19" s="157"/>
      <c r="G19" s="9" t="s">
        <v>27</v>
      </c>
      <c r="H19" s="165" t="s">
        <v>228</v>
      </c>
      <c r="I19" s="148">
        <v>10.46</v>
      </c>
      <c r="J19" s="148">
        <v>3</v>
      </c>
      <c r="K19" s="157"/>
      <c r="L19" s="157"/>
      <c r="M19" s="157"/>
      <c r="N19" s="157"/>
      <c r="O19" s="157"/>
      <c r="P19" s="157"/>
      <c r="Q19" s="9" t="s">
        <v>27</v>
      </c>
      <c r="R19" s="101" t="s">
        <v>169</v>
      </c>
      <c r="S19" s="162">
        <v>16.43</v>
      </c>
      <c r="T19" s="12">
        <v>2</v>
      </c>
      <c r="U19" s="38"/>
      <c r="V19" s="38"/>
      <c r="W19" s="38"/>
      <c r="Y19" s="27"/>
      <c r="Z19" s="27"/>
    </row>
    <row r="20" spans="1:35" ht="19" x14ac:dyDescent="0.25">
      <c r="A20" s="10" t="s">
        <v>28</v>
      </c>
      <c r="B20" s="166">
        <v>17</v>
      </c>
      <c r="C20" s="12" t="s">
        <v>183</v>
      </c>
      <c r="D20" s="162">
        <v>6</v>
      </c>
      <c r="E20" s="148">
        <v>3</v>
      </c>
      <c r="F20" s="157"/>
      <c r="G20" s="10" t="s">
        <v>28</v>
      </c>
      <c r="H20" s="165" t="s">
        <v>172</v>
      </c>
      <c r="I20" s="171">
        <v>10.3</v>
      </c>
      <c r="J20" s="148">
        <v>4</v>
      </c>
      <c r="K20" s="157"/>
      <c r="L20" s="157" t="s">
        <v>202</v>
      </c>
      <c r="M20" s="168" t="s">
        <v>54</v>
      </c>
      <c r="N20" s="50">
        <v>10</v>
      </c>
      <c r="O20" s="50"/>
      <c r="P20" s="157"/>
      <c r="Q20" s="10" t="s">
        <v>28</v>
      </c>
      <c r="R20" s="101" t="s">
        <v>173</v>
      </c>
      <c r="S20" s="172">
        <v>5.13</v>
      </c>
      <c r="T20" s="12">
        <v>4</v>
      </c>
      <c r="U20" s="38"/>
      <c r="V20" s="38"/>
      <c r="W20" s="38"/>
      <c r="Y20" s="27"/>
      <c r="Z20" s="27"/>
    </row>
    <row r="21" spans="1:35" ht="19" x14ac:dyDescent="0.25">
      <c r="A21" s="157" t="s">
        <v>33</v>
      </c>
      <c r="B21" s="157"/>
      <c r="C21" s="157"/>
      <c r="D21" s="157">
        <v>4</v>
      </c>
      <c r="E21" s="157"/>
      <c r="F21" s="157"/>
      <c r="G21" s="157"/>
      <c r="H21" s="169"/>
      <c r="I21" s="157"/>
      <c r="J21" s="157"/>
      <c r="K21" s="157"/>
      <c r="L21" s="4" t="s">
        <v>25</v>
      </c>
      <c r="M21" s="101" t="s">
        <v>173</v>
      </c>
      <c r="N21" s="148">
        <v>9.43</v>
      </c>
      <c r="O21" s="148">
        <v>2</v>
      </c>
      <c r="P21" s="157"/>
      <c r="Q21" s="157"/>
      <c r="R21" s="157"/>
      <c r="S21" s="157"/>
      <c r="T21" s="14"/>
      <c r="U21" s="122"/>
      <c r="V21" s="122"/>
      <c r="W21" s="52"/>
      <c r="Y21" s="27"/>
      <c r="Z21" s="26"/>
    </row>
    <row r="22" spans="1:35" ht="19" x14ac:dyDescent="0.25">
      <c r="A22" s="4" t="s">
        <v>25</v>
      </c>
      <c r="B22" s="164">
        <v>5</v>
      </c>
      <c r="C22" s="12" t="s">
        <v>172</v>
      </c>
      <c r="D22" s="160">
        <v>7.56</v>
      </c>
      <c r="E22" s="148">
        <v>1</v>
      </c>
      <c r="F22" s="157"/>
      <c r="G22" s="157" t="s">
        <v>207</v>
      </c>
      <c r="H22" s="157"/>
      <c r="I22" s="157">
        <v>8</v>
      </c>
      <c r="J22" s="157"/>
      <c r="K22" s="157"/>
      <c r="L22" s="7" t="s">
        <v>26</v>
      </c>
      <c r="M22" s="101" t="s">
        <v>171</v>
      </c>
      <c r="N22" s="148">
        <v>9</v>
      </c>
      <c r="O22" s="148">
        <v>3</v>
      </c>
      <c r="P22" s="157"/>
      <c r="Q22" s="157"/>
      <c r="R22" s="157"/>
      <c r="S22" s="157"/>
      <c r="T22" s="14"/>
      <c r="U22" s="173"/>
      <c r="V22" s="174"/>
      <c r="W22" s="38"/>
      <c r="Y22" s="27"/>
      <c r="Z22" s="139"/>
    </row>
    <row r="23" spans="1:35" ht="19" x14ac:dyDescent="0.25">
      <c r="A23" s="7" t="s">
        <v>26</v>
      </c>
      <c r="B23" s="166">
        <v>10</v>
      </c>
      <c r="C23" s="12" t="s">
        <v>176</v>
      </c>
      <c r="D23" s="162">
        <v>6.37</v>
      </c>
      <c r="E23" s="148">
        <v>2</v>
      </c>
      <c r="F23" s="157"/>
      <c r="G23" s="4" t="s">
        <v>25</v>
      </c>
      <c r="H23" s="165" t="s">
        <v>176</v>
      </c>
      <c r="I23" s="159">
        <v>8.73</v>
      </c>
      <c r="J23" s="148">
        <v>3</v>
      </c>
      <c r="K23" s="157"/>
      <c r="L23" s="9" t="s">
        <v>27</v>
      </c>
      <c r="M23" s="101" t="s">
        <v>169</v>
      </c>
      <c r="N23" s="148">
        <v>17</v>
      </c>
      <c r="O23" s="148">
        <v>1</v>
      </c>
      <c r="P23" s="157"/>
      <c r="Q23" s="157"/>
      <c r="R23" s="157"/>
      <c r="S23" s="157"/>
      <c r="T23" s="14"/>
      <c r="U23" s="173"/>
      <c r="V23" s="174"/>
      <c r="W23" s="38"/>
      <c r="Y23" s="27"/>
      <c r="Z23" s="52"/>
    </row>
    <row r="24" spans="1:35" ht="19" x14ac:dyDescent="0.25">
      <c r="A24" s="9" t="s">
        <v>27</v>
      </c>
      <c r="B24" s="167">
        <v>11</v>
      </c>
      <c r="C24" s="12" t="s">
        <v>177</v>
      </c>
      <c r="D24" s="163">
        <v>5.63</v>
      </c>
      <c r="E24" s="148">
        <v>3</v>
      </c>
      <c r="F24" s="157"/>
      <c r="G24" s="7" t="s">
        <v>26</v>
      </c>
      <c r="H24" s="101" t="s">
        <v>169</v>
      </c>
      <c r="I24" s="148">
        <v>14.93</v>
      </c>
      <c r="J24" s="148">
        <v>1</v>
      </c>
      <c r="K24" s="157"/>
      <c r="L24" s="157"/>
      <c r="M24" s="157"/>
      <c r="N24" s="157"/>
      <c r="O24" s="157"/>
      <c r="P24" s="157"/>
      <c r="Q24" s="157"/>
      <c r="R24" s="157"/>
      <c r="S24" s="157"/>
      <c r="T24" s="14"/>
      <c r="U24" s="54"/>
      <c r="V24" s="54"/>
      <c r="W24" s="38"/>
      <c r="Y24" s="27"/>
      <c r="Z24" s="52"/>
    </row>
    <row r="25" spans="1:35" ht="19" x14ac:dyDescent="0.25">
      <c r="A25" s="10" t="s">
        <v>28</v>
      </c>
      <c r="B25" s="166">
        <v>16</v>
      </c>
      <c r="C25" s="12" t="s">
        <v>182</v>
      </c>
      <c r="D25" s="162">
        <v>3.3</v>
      </c>
      <c r="E25" s="148">
        <v>4</v>
      </c>
      <c r="F25" s="157"/>
      <c r="G25" s="9" t="s">
        <v>27</v>
      </c>
      <c r="H25" s="101" t="s">
        <v>229</v>
      </c>
      <c r="I25" s="148">
        <v>10.4</v>
      </c>
      <c r="J25" s="148">
        <v>2</v>
      </c>
      <c r="K25" s="157"/>
      <c r="L25" s="157"/>
      <c r="M25" s="157"/>
      <c r="N25" s="157"/>
      <c r="O25" s="157"/>
      <c r="P25" s="157"/>
      <c r="Q25" s="157"/>
      <c r="R25" s="157"/>
      <c r="S25" s="157"/>
      <c r="T25" s="14"/>
      <c r="U25" s="54"/>
      <c r="V25" s="54"/>
      <c r="W25" s="38"/>
      <c r="Y25" s="27"/>
      <c r="Z25" s="139"/>
    </row>
    <row r="26" spans="1:35" ht="19" x14ac:dyDescent="0.25">
      <c r="A26" s="157" t="s">
        <v>34</v>
      </c>
      <c r="B26" s="157"/>
      <c r="C26" s="157"/>
      <c r="D26" s="157">
        <v>5</v>
      </c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50"/>
      <c r="Q26" s="157"/>
      <c r="R26" s="157"/>
      <c r="S26" s="157"/>
      <c r="T26" s="14"/>
      <c r="U26" s="38"/>
      <c r="V26" s="38"/>
      <c r="W26" s="38"/>
      <c r="Y26" s="27"/>
      <c r="Z26" s="26"/>
    </row>
    <row r="27" spans="1:35" ht="19" x14ac:dyDescent="0.25">
      <c r="A27" s="4" t="s">
        <v>25</v>
      </c>
      <c r="B27" s="164">
        <v>2</v>
      </c>
      <c r="C27" s="12" t="s">
        <v>169</v>
      </c>
      <c r="D27" s="160">
        <v>16.34</v>
      </c>
      <c r="E27" s="148">
        <v>1</v>
      </c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4"/>
      <c r="U27" s="38"/>
      <c r="V27" s="38"/>
      <c r="W27" s="38"/>
      <c r="Y27" s="27"/>
      <c r="Z27" s="27"/>
    </row>
    <row r="28" spans="1:35" ht="19" x14ac:dyDescent="0.25">
      <c r="A28" s="7" t="s">
        <v>26</v>
      </c>
      <c r="B28" s="166">
        <v>7</v>
      </c>
      <c r="C28" s="12" t="s">
        <v>174</v>
      </c>
      <c r="D28" s="162">
        <v>10.33</v>
      </c>
      <c r="E28" s="148">
        <v>2</v>
      </c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4"/>
      <c r="U28" s="38"/>
      <c r="V28" s="38"/>
      <c r="W28" s="38"/>
      <c r="Y28" s="27"/>
      <c r="Z28" s="27"/>
    </row>
    <row r="29" spans="1:35" ht="19" x14ac:dyDescent="0.25">
      <c r="A29" s="9" t="s">
        <v>27</v>
      </c>
      <c r="B29" s="167">
        <v>14</v>
      </c>
      <c r="C29" s="12" t="s">
        <v>180</v>
      </c>
      <c r="D29" s="163">
        <v>3.83</v>
      </c>
      <c r="E29" s="148">
        <v>3</v>
      </c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4"/>
      <c r="U29" s="38"/>
      <c r="V29" s="38"/>
      <c r="W29" s="38"/>
      <c r="Y29" s="27"/>
      <c r="Z29" s="27"/>
    </row>
    <row r="30" spans="1:35" ht="19" x14ac:dyDescent="0.25">
      <c r="A30" s="10" t="s">
        <v>28</v>
      </c>
      <c r="B30" s="166">
        <v>19</v>
      </c>
      <c r="C30" s="206" t="s">
        <v>185</v>
      </c>
      <c r="D30" s="162">
        <v>1.67</v>
      </c>
      <c r="E30" s="148">
        <v>4</v>
      </c>
      <c r="F30" s="157"/>
      <c r="G30" s="157"/>
      <c r="H30" s="157"/>
      <c r="I30" s="157"/>
      <c r="J30" s="157"/>
      <c r="K30" s="157"/>
      <c r="L30" s="26"/>
      <c r="M30" s="26"/>
      <c r="N30" s="26"/>
      <c r="O30" s="26"/>
      <c r="P30" s="157"/>
      <c r="Q30" s="157"/>
      <c r="R30" s="157"/>
      <c r="S30" s="157"/>
      <c r="T30" s="14"/>
      <c r="U30" s="38"/>
      <c r="V30" s="38"/>
      <c r="W30" s="38"/>
      <c r="Y30" s="27"/>
      <c r="Z30" s="27"/>
      <c r="AA30" s="27"/>
      <c r="AB30" s="27"/>
      <c r="AC30" s="27"/>
      <c r="AD30" s="27"/>
      <c r="AG30" s="28"/>
      <c r="AH30" s="28"/>
      <c r="AI30" s="28"/>
    </row>
    <row r="31" spans="1:35" ht="19" x14ac:dyDescent="0.25">
      <c r="A31" s="57"/>
      <c r="B31" s="38"/>
      <c r="C31" s="27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Y31" s="27"/>
      <c r="Z31" s="27"/>
      <c r="AA31" s="27"/>
      <c r="AB31" s="27"/>
      <c r="AC31" s="27"/>
      <c r="AD31" s="27"/>
      <c r="AG31" s="28"/>
      <c r="AH31" s="28"/>
      <c r="AI31" s="28"/>
    </row>
    <row r="32" spans="1:35" ht="19" x14ac:dyDescent="0.25">
      <c r="A32" s="57"/>
      <c r="B32" s="38"/>
      <c r="C32" s="27"/>
      <c r="D32" s="38"/>
      <c r="E32" s="38"/>
      <c r="F32" s="38"/>
      <c r="G32" s="38"/>
      <c r="H32" s="52"/>
      <c r="I32" s="122"/>
      <c r="J32" s="122"/>
      <c r="K32" s="122"/>
      <c r="L32" s="52"/>
      <c r="M32" s="52"/>
      <c r="N32" s="38"/>
      <c r="O32" s="38"/>
      <c r="P32" s="38"/>
      <c r="Q32" s="38"/>
      <c r="R32" s="38"/>
      <c r="S32" s="38"/>
      <c r="T32" s="38"/>
      <c r="U32" s="38"/>
      <c r="V32" s="38"/>
      <c r="W32" s="38"/>
      <c r="Y32" s="27"/>
      <c r="Z32" s="27"/>
      <c r="AA32" s="27"/>
      <c r="AB32" s="27"/>
      <c r="AC32" s="27"/>
      <c r="AD32" s="27"/>
      <c r="AG32" s="28"/>
      <c r="AH32" s="28"/>
      <c r="AI32" s="28"/>
    </row>
    <row r="33" spans="1:35" ht="19" x14ac:dyDescent="0.25">
      <c r="A33" s="57"/>
      <c r="B33" s="38"/>
      <c r="C33" s="56"/>
      <c r="D33" s="38"/>
      <c r="E33" s="38"/>
      <c r="F33" s="38"/>
      <c r="G33" s="38"/>
      <c r="H33" s="52"/>
      <c r="I33" s="54"/>
      <c r="J33" s="54"/>
      <c r="K33" s="54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Y33" s="27"/>
      <c r="Z33" s="27"/>
      <c r="AA33" s="27"/>
      <c r="AB33" s="27"/>
      <c r="AC33" s="27"/>
      <c r="AD33" s="27"/>
      <c r="AG33" s="28"/>
      <c r="AH33" s="28"/>
      <c r="AI33" s="28"/>
    </row>
    <row r="34" spans="1:35" ht="19" x14ac:dyDescent="0.25">
      <c r="A34" s="38"/>
      <c r="B34" s="38"/>
      <c r="C34" s="38"/>
      <c r="D34" s="38"/>
      <c r="E34" s="38"/>
      <c r="F34" s="38"/>
      <c r="G34" s="38"/>
      <c r="H34" s="57"/>
      <c r="I34" s="54"/>
      <c r="J34" s="54"/>
      <c r="K34" s="54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Y34" s="27"/>
      <c r="Z34" s="27"/>
      <c r="AA34" s="27"/>
      <c r="AB34" s="27"/>
      <c r="AC34" s="27"/>
      <c r="AD34" s="27"/>
      <c r="AG34" s="28"/>
      <c r="AH34" s="28"/>
      <c r="AI34" s="28"/>
    </row>
    <row r="35" spans="1:35" ht="19" x14ac:dyDescent="0.25">
      <c r="A35" s="52"/>
      <c r="B35" s="27"/>
      <c r="C35" s="52"/>
      <c r="D35" s="52"/>
      <c r="E35" s="52"/>
      <c r="F35" s="52"/>
      <c r="G35" s="38"/>
      <c r="H35" s="57"/>
      <c r="I35" s="54"/>
      <c r="J35" s="54"/>
      <c r="K35" s="54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Y35" s="27"/>
      <c r="Z35" s="27"/>
      <c r="AA35" s="27"/>
      <c r="AB35" s="27"/>
      <c r="AC35" s="27"/>
      <c r="AD35" s="27"/>
      <c r="AG35" s="28"/>
      <c r="AH35" s="28"/>
      <c r="AI35" s="28"/>
    </row>
    <row r="36" spans="1:35" ht="19" x14ac:dyDescent="0.25">
      <c r="A36" s="52"/>
      <c r="B36" s="38"/>
      <c r="C36" s="27"/>
      <c r="D36" s="38"/>
      <c r="E36" s="38"/>
      <c r="F36" s="38"/>
      <c r="G36" s="38"/>
      <c r="H36" s="57"/>
      <c r="I36" s="54"/>
      <c r="J36" s="54"/>
      <c r="K36" s="54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Y36" s="27"/>
      <c r="Z36" s="27"/>
      <c r="AA36" s="27"/>
      <c r="AB36" s="27"/>
      <c r="AC36" s="27"/>
      <c r="AD36" s="27"/>
      <c r="AG36" s="28"/>
      <c r="AH36" s="28"/>
      <c r="AI36" s="28"/>
    </row>
    <row r="37" spans="1:35" ht="19" x14ac:dyDescent="0.25">
      <c r="A37" s="57"/>
      <c r="B37" s="38"/>
      <c r="C37" s="2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Y37" s="27"/>
      <c r="Z37" s="27"/>
      <c r="AA37" s="27"/>
      <c r="AB37" s="27"/>
      <c r="AC37" s="27"/>
      <c r="AD37" s="27"/>
      <c r="AG37" s="28"/>
      <c r="AH37" s="28"/>
      <c r="AI37" s="28"/>
    </row>
    <row r="38" spans="1:35" ht="19" x14ac:dyDescent="0.25">
      <c r="A38" s="57"/>
      <c r="B38" s="38"/>
      <c r="C38" s="27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Y38" s="27"/>
      <c r="Z38" s="27"/>
      <c r="AA38" s="27"/>
      <c r="AB38" s="27"/>
      <c r="AC38" s="27"/>
      <c r="AD38" s="27"/>
      <c r="AG38" s="28"/>
      <c r="AH38" s="28"/>
      <c r="AI38" s="28"/>
    </row>
    <row r="39" spans="1:35" ht="19" x14ac:dyDescent="0.25">
      <c r="A39" s="57"/>
      <c r="B39" s="38"/>
      <c r="C39" s="56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Y39" s="27"/>
      <c r="Z39" s="27"/>
      <c r="AA39" s="27"/>
      <c r="AB39" s="27"/>
      <c r="AC39" s="27"/>
      <c r="AD39" s="27"/>
      <c r="AG39" s="28"/>
      <c r="AH39" s="28"/>
      <c r="AI39" s="28"/>
    </row>
    <row r="40" spans="1:3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Y40" s="27"/>
      <c r="Z40" s="27"/>
      <c r="AA40" s="27"/>
      <c r="AB40" s="27"/>
      <c r="AC40" s="27"/>
      <c r="AD40" s="27"/>
      <c r="AG40" s="28"/>
      <c r="AH40" s="28"/>
      <c r="AI40" s="28"/>
    </row>
    <row r="41" spans="1:35" ht="19" x14ac:dyDescent="0.25">
      <c r="A41" s="57"/>
      <c r="B41" s="38"/>
      <c r="C41" s="38"/>
      <c r="D41" s="38"/>
      <c r="E41" s="38"/>
      <c r="F41" s="38"/>
      <c r="G41" s="27"/>
      <c r="H41" s="27"/>
      <c r="I41" s="27"/>
      <c r="J41" s="57"/>
      <c r="K41" s="57"/>
      <c r="L41" s="54"/>
      <c r="M41" s="38"/>
      <c r="N41" s="38"/>
      <c r="O41" s="38"/>
      <c r="P41" s="52"/>
      <c r="Q41" s="52"/>
      <c r="R41" s="38"/>
      <c r="S41" s="38"/>
      <c r="T41" s="38"/>
      <c r="U41" s="38"/>
      <c r="V41" s="38"/>
      <c r="W41" s="38"/>
      <c r="X41" s="38"/>
      <c r="Y41" s="27"/>
      <c r="Z41" s="27"/>
      <c r="AA41" s="27"/>
      <c r="AB41" s="27"/>
      <c r="AC41" s="27"/>
      <c r="AD41" s="27"/>
      <c r="AG41" s="28"/>
      <c r="AH41" s="28"/>
      <c r="AI41" s="28"/>
    </row>
    <row r="42" spans="1:35" ht="19" x14ac:dyDescent="0.25">
      <c r="A42" s="57"/>
      <c r="B42" s="38"/>
      <c r="C42" s="38"/>
      <c r="D42" s="38"/>
      <c r="E42" s="38"/>
      <c r="F42" s="38"/>
      <c r="G42" s="27"/>
      <c r="H42" s="28"/>
      <c r="I42" s="2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27"/>
      <c r="Z42" s="27"/>
      <c r="AA42" s="27"/>
      <c r="AB42" s="27"/>
      <c r="AC42" s="27"/>
      <c r="AD42" s="27"/>
      <c r="AG42" s="27"/>
      <c r="AH42" s="27"/>
      <c r="AI42" s="28"/>
    </row>
    <row r="43" spans="1:35" ht="19" x14ac:dyDescent="0.25">
      <c r="A43" s="57"/>
      <c r="B43" s="38"/>
      <c r="C43" s="38"/>
      <c r="D43" s="38"/>
      <c r="E43" s="38"/>
      <c r="F43" s="38"/>
      <c r="G43" s="27"/>
      <c r="H43" s="28"/>
      <c r="I43" s="2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27"/>
      <c r="Z43" s="27"/>
      <c r="AA43" s="27"/>
      <c r="AB43" s="27"/>
      <c r="AC43" s="27"/>
      <c r="AD43" s="27"/>
      <c r="AG43" s="27"/>
      <c r="AH43" s="28"/>
      <c r="AI43" s="28"/>
    </row>
    <row r="44" spans="1:35" ht="19" x14ac:dyDescent="0.25">
      <c r="A44" s="38"/>
      <c r="B44" s="38"/>
      <c r="C44" s="38"/>
      <c r="D44" s="38"/>
      <c r="E44" s="38"/>
      <c r="F44" s="38"/>
      <c r="G44" s="27"/>
      <c r="H44" s="28"/>
      <c r="I44" s="2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27"/>
      <c r="Z44" s="27"/>
      <c r="AA44" s="27"/>
      <c r="AB44" s="27"/>
      <c r="AC44" s="27"/>
      <c r="AD44" s="27"/>
      <c r="AG44" s="27"/>
      <c r="AH44" s="28"/>
      <c r="AI44" s="28"/>
    </row>
    <row r="45" spans="1:35" x14ac:dyDescent="0.2">
      <c r="A45" s="27"/>
      <c r="B45" s="27"/>
      <c r="C45" s="27"/>
      <c r="D45" s="27"/>
      <c r="E45" s="27"/>
      <c r="F45" s="27"/>
      <c r="G45" s="27"/>
      <c r="H45" s="28"/>
      <c r="I45" s="28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G45" s="27"/>
      <c r="AH45" s="28"/>
      <c r="AI45" s="28"/>
    </row>
    <row r="46" spans="1:35" x14ac:dyDescent="0.2">
      <c r="A46" s="27"/>
      <c r="B46" s="27"/>
      <c r="C46" s="27"/>
      <c r="D46" s="27"/>
      <c r="E46" s="27"/>
      <c r="F46" s="27"/>
      <c r="G46" s="27"/>
      <c r="H46" s="28"/>
      <c r="I46" s="28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G46" s="27"/>
      <c r="AH46" s="28"/>
      <c r="AI46" s="28"/>
    </row>
    <row r="47" spans="1:35" x14ac:dyDescent="0.2">
      <c r="A47" s="27"/>
      <c r="B47" s="27"/>
      <c r="C47" s="27"/>
      <c r="D47" s="27"/>
      <c r="E47" s="27"/>
      <c r="F47" s="27"/>
      <c r="G47" s="27"/>
      <c r="H47" s="28"/>
      <c r="I47" s="28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G47" s="27"/>
      <c r="AH47" s="28"/>
      <c r="AI47" s="28"/>
    </row>
    <row r="48" spans="1:35" x14ac:dyDescent="0.2">
      <c r="A48" s="27"/>
      <c r="B48" s="27"/>
      <c r="C48" s="27"/>
      <c r="D48" s="27"/>
      <c r="E48" s="27"/>
      <c r="F48" s="27"/>
      <c r="G48" s="27"/>
      <c r="H48" s="28"/>
      <c r="I48" s="28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G48" s="27"/>
      <c r="AH48" s="151"/>
      <c r="AI48" s="28"/>
    </row>
    <row r="49" spans="1:35" x14ac:dyDescent="0.2">
      <c r="A49" s="27"/>
      <c r="B49" s="27"/>
      <c r="C49" s="27"/>
      <c r="D49" s="27"/>
      <c r="E49" s="27"/>
      <c r="F49" s="27"/>
      <c r="G49" s="27"/>
      <c r="H49" s="28"/>
      <c r="I49" s="28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G49" s="27"/>
      <c r="AH49" s="151"/>
      <c r="AI49" s="28"/>
    </row>
    <row r="50" spans="1:35" x14ac:dyDescent="0.2">
      <c r="A50" s="27"/>
      <c r="B50" s="27"/>
      <c r="C50" s="27"/>
      <c r="D50" s="27"/>
      <c r="E50" s="27"/>
      <c r="F50" s="27"/>
      <c r="G50" s="27"/>
      <c r="H50" s="28"/>
      <c r="I50" s="28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G50" s="27"/>
      <c r="AH50" s="28"/>
      <c r="AI50" s="28"/>
    </row>
    <row r="51" spans="1:35" x14ac:dyDescent="0.2">
      <c r="A51" s="27"/>
      <c r="B51" s="27"/>
      <c r="C51" s="27"/>
      <c r="D51" s="27"/>
      <c r="E51" s="27"/>
      <c r="F51" s="27"/>
      <c r="G51" s="27"/>
      <c r="H51" s="28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G51" s="28"/>
      <c r="AH51" s="28"/>
      <c r="AI51" s="28"/>
    </row>
    <row r="52" spans="1:35" x14ac:dyDescent="0.2">
      <c r="B52"/>
      <c r="G52" s="27"/>
      <c r="H52" s="28"/>
      <c r="I52" s="28"/>
    </row>
    <row r="53" spans="1:35" x14ac:dyDescent="0.2">
      <c r="B53"/>
      <c r="G53" s="27"/>
      <c r="H53" s="28"/>
      <c r="I53" s="28"/>
    </row>
    <row r="54" spans="1:35" x14ac:dyDescent="0.2">
      <c r="G54" s="27"/>
      <c r="H54" s="28"/>
      <c r="I54" s="28"/>
    </row>
    <row r="55" spans="1:35" x14ac:dyDescent="0.2">
      <c r="G55" s="27"/>
      <c r="H55" s="28"/>
      <c r="I55" s="28"/>
    </row>
    <row r="56" spans="1:35" x14ac:dyDescent="0.2">
      <c r="G56" s="27"/>
      <c r="H56" s="28"/>
      <c r="I56" s="28"/>
    </row>
    <row r="57" spans="1:35" x14ac:dyDescent="0.2">
      <c r="G57" s="27"/>
      <c r="H57" s="28"/>
      <c r="I57" s="151"/>
    </row>
    <row r="58" spans="1:35" x14ac:dyDescent="0.2">
      <c r="G58" s="27"/>
      <c r="H58" s="28"/>
      <c r="I58" s="151"/>
    </row>
    <row r="59" spans="1:35" x14ac:dyDescent="0.2">
      <c r="G59" s="27"/>
      <c r="H59" s="23"/>
    </row>
    <row r="60" spans="1:35" x14ac:dyDescent="0.2">
      <c r="G60" s="27"/>
      <c r="H60" s="152"/>
      <c r="I60" s="27"/>
    </row>
  </sheetData>
  <phoneticPr fontId="18" type="noConversion"/>
  <pageMargins left="0.7" right="0.7" top="0.75" bottom="0.75" header="0.3" footer="0.3"/>
  <pageSetup paperSize="9" scale="49" orientation="landscape" copies="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D16" sqref="D16"/>
    </sheetView>
  </sheetViews>
  <sheetFormatPr baseColWidth="10" defaultColWidth="11.5" defaultRowHeight="15" x14ac:dyDescent="0.2"/>
  <cols>
    <col min="2" max="2" width="19.5" customWidth="1"/>
  </cols>
  <sheetData>
    <row r="1" spans="1:7" ht="21" x14ac:dyDescent="0.25">
      <c r="A1" s="15" t="s">
        <v>91</v>
      </c>
      <c r="B1" s="15"/>
      <c r="C1" s="15"/>
    </row>
    <row r="2" spans="1:7" ht="21" x14ac:dyDescent="0.25">
      <c r="A2" s="15" t="s">
        <v>215</v>
      </c>
      <c r="B2" s="16"/>
      <c r="C2" s="16"/>
    </row>
    <row r="3" spans="1:7" x14ac:dyDescent="0.2">
      <c r="A3" s="27"/>
      <c r="B3" s="27"/>
      <c r="C3" s="27"/>
    </row>
    <row r="4" spans="1:7" ht="19" x14ac:dyDescent="0.25">
      <c r="A4" s="128"/>
      <c r="B4" s="128"/>
      <c r="C4" s="128"/>
      <c r="D4" s="128"/>
      <c r="E4" s="14"/>
      <c r="F4" s="14"/>
      <c r="G4" s="14"/>
    </row>
    <row r="5" spans="1:7" ht="19" x14ac:dyDescent="0.25">
      <c r="A5" s="128"/>
      <c r="B5" s="128"/>
      <c r="C5" s="128"/>
      <c r="D5" s="128"/>
      <c r="E5" s="14"/>
      <c r="F5" s="14"/>
      <c r="G5" s="14"/>
    </row>
    <row r="6" spans="1:7" ht="19" x14ac:dyDescent="0.25">
      <c r="A6" s="3" t="s">
        <v>23</v>
      </c>
      <c r="B6" s="3"/>
      <c r="C6" s="127" t="s">
        <v>92</v>
      </c>
      <c r="D6" s="127" t="s">
        <v>93</v>
      </c>
      <c r="E6" s="14"/>
      <c r="F6" s="14"/>
      <c r="G6" s="14"/>
    </row>
    <row r="7" spans="1:7" ht="19" x14ac:dyDescent="0.25">
      <c r="A7" s="3" t="s">
        <v>186</v>
      </c>
      <c r="B7" s="3"/>
      <c r="C7" s="3"/>
      <c r="D7" s="3">
        <v>1</v>
      </c>
      <c r="E7" s="14"/>
      <c r="F7" s="14"/>
      <c r="G7" s="14"/>
    </row>
    <row r="8" spans="1:7" ht="19" x14ac:dyDescent="0.25">
      <c r="A8" s="31" t="s">
        <v>25</v>
      </c>
      <c r="B8" s="12" t="s">
        <v>216</v>
      </c>
      <c r="C8" s="6">
        <v>3.49</v>
      </c>
      <c r="D8" s="6">
        <v>3</v>
      </c>
      <c r="E8" s="14"/>
      <c r="F8" s="14"/>
      <c r="G8" s="14"/>
    </row>
    <row r="9" spans="1:7" ht="19" x14ac:dyDescent="0.25">
      <c r="A9" s="7" t="s">
        <v>26</v>
      </c>
      <c r="B9" s="12" t="s">
        <v>217</v>
      </c>
      <c r="C9" s="6">
        <v>4.5</v>
      </c>
      <c r="D9" s="6">
        <v>2</v>
      </c>
      <c r="E9" s="14"/>
      <c r="F9" s="14"/>
      <c r="G9" s="14"/>
    </row>
    <row r="10" spans="1:7" ht="19" x14ac:dyDescent="0.25">
      <c r="A10" s="74" t="s">
        <v>27</v>
      </c>
      <c r="B10" s="12" t="s">
        <v>232</v>
      </c>
      <c r="C10" s="12">
        <v>7.1</v>
      </c>
      <c r="D10" s="12">
        <v>1</v>
      </c>
      <c r="E10" s="14"/>
      <c r="F10" s="14"/>
      <c r="G10" s="14"/>
    </row>
    <row r="11" spans="1:7" ht="19" x14ac:dyDescent="0.25">
      <c r="A11" s="14"/>
      <c r="B11" s="14"/>
      <c r="C11" s="14"/>
      <c r="D11" s="14"/>
      <c r="E11" s="14"/>
      <c r="F11" s="14"/>
      <c r="G11" s="14"/>
    </row>
    <row r="12" spans="1:7" ht="19" x14ac:dyDescent="0.25">
      <c r="A12" s="14"/>
      <c r="B12" s="14"/>
      <c r="C12" s="14"/>
      <c r="D12" s="14"/>
      <c r="E12" s="14"/>
      <c r="F12" s="14"/>
      <c r="G12" s="14"/>
    </row>
    <row r="13" spans="1:7" ht="19" x14ac:dyDescent="0.25">
      <c r="A13" s="14"/>
      <c r="B13" s="14"/>
      <c r="C13" s="14"/>
      <c r="D13" s="14"/>
      <c r="E13" s="14"/>
      <c r="F13" s="14"/>
      <c r="G13" s="14"/>
    </row>
    <row r="14" spans="1:7" ht="19" x14ac:dyDescent="0.25">
      <c r="A14" s="14"/>
      <c r="B14" s="14"/>
      <c r="C14" s="14"/>
      <c r="D14" s="14"/>
      <c r="E14" s="14"/>
      <c r="F14" s="14"/>
      <c r="G14" s="14"/>
    </row>
    <row r="15" spans="1:7" ht="19" x14ac:dyDescent="0.25">
      <c r="A15" s="14"/>
      <c r="B15" s="14"/>
      <c r="C15" s="14"/>
      <c r="D15" s="14"/>
      <c r="E15" s="14"/>
      <c r="F15" s="14"/>
      <c r="G15" s="14"/>
    </row>
    <row r="16" spans="1:7" ht="19" x14ac:dyDescent="0.25">
      <c r="A16" s="14"/>
      <c r="B16" s="14"/>
      <c r="C16" s="14"/>
      <c r="D16" s="14"/>
      <c r="E16" s="14"/>
      <c r="F16" s="14"/>
      <c r="G16" s="14"/>
    </row>
    <row r="17" spans="1:7" ht="19" x14ac:dyDescent="0.25">
      <c r="A17" s="14"/>
      <c r="B17" s="14"/>
      <c r="C17" s="14"/>
      <c r="D17" s="14"/>
      <c r="E17" s="14"/>
      <c r="F17" s="14"/>
      <c r="G17" s="14"/>
    </row>
    <row r="18" spans="1:7" ht="19" x14ac:dyDescent="0.25">
      <c r="A18" s="14"/>
      <c r="B18" s="14"/>
      <c r="C18" s="14"/>
      <c r="D18" s="14"/>
      <c r="E18" s="14"/>
      <c r="F18" s="14"/>
      <c r="G18" s="14"/>
    </row>
    <row r="19" spans="1:7" ht="19" x14ac:dyDescent="0.25">
      <c r="A19" s="14"/>
      <c r="B19" s="14"/>
      <c r="C19" s="14"/>
      <c r="D19" s="14"/>
      <c r="E19" s="14"/>
      <c r="F19" s="14"/>
      <c r="G19" s="14"/>
    </row>
    <row r="20" spans="1:7" ht="19" x14ac:dyDescent="0.25">
      <c r="A20" s="14"/>
      <c r="B20" s="14"/>
      <c r="C20" s="14"/>
      <c r="D20" s="14"/>
      <c r="E20" s="14"/>
      <c r="F20" s="14"/>
      <c r="G20" s="14"/>
    </row>
    <row r="21" spans="1:7" ht="19" x14ac:dyDescent="0.25">
      <c r="A21" s="14"/>
      <c r="B21" s="14"/>
      <c r="C21" s="14"/>
      <c r="D21" s="14"/>
      <c r="E21" s="14"/>
      <c r="F21" s="14"/>
      <c r="G21" s="14"/>
    </row>
    <row r="22" spans="1:7" ht="19" x14ac:dyDescent="0.25">
      <c r="A22" s="14"/>
      <c r="B22" s="14"/>
      <c r="C22" s="14"/>
      <c r="D22" s="14"/>
      <c r="E22" s="14"/>
      <c r="F22" s="14"/>
      <c r="G22" s="14"/>
    </row>
    <row r="23" spans="1:7" ht="19" x14ac:dyDescent="0.25">
      <c r="A23" s="14"/>
      <c r="B23" s="14"/>
      <c r="C23" s="14"/>
      <c r="D23" s="14"/>
      <c r="E23" s="14"/>
      <c r="F23" s="14"/>
      <c r="G23" s="14"/>
    </row>
    <row r="24" spans="1:7" ht="19" x14ac:dyDescent="0.25">
      <c r="A24" s="14"/>
      <c r="B24" s="14"/>
      <c r="C24" s="14"/>
      <c r="D24" s="14"/>
      <c r="E24" s="14"/>
      <c r="F24" s="14"/>
      <c r="G24" s="14"/>
    </row>
    <row r="25" spans="1:7" ht="19" x14ac:dyDescent="0.25">
      <c r="A25" s="14"/>
      <c r="B25" s="14"/>
      <c r="C25" s="14"/>
      <c r="D25" s="14"/>
      <c r="E25" s="14"/>
      <c r="F25" s="14"/>
      <c r="G25" s="14"/>
    </row>
    <row r="26" spans="1:7" ht="19" x14ac:dyDescent="0.25">
      <c r="A26" s="14"/>
      <c r="B26" s="14"/>
      <c r="C26" s="14"/>
      <c r="D26" s="14"/>
      <c r="E26" s="14"/>
      <c r="F26" s="14"/>
      <c r="G26" s="14"/>
    </row>
    <row r="27" spans="1:7" ht="19" x14ac:dyDescent="0.25">
      <c r="A27" s="14"/>
      <c r="B27" s="14"/>
      <c r="C27" s="14"/>
      <c r="D27" s="14"/>
      <c r="E27" s="14"/>
      <c r="F27" s="14"/>
      <c r="G27" s="14"/>
    </row>
    <row r="28" spans="1:7" ht="19" x14ac:dyDescent="0.25">
      <c r="A28" s="14"/>
      <c r="B28" s="14"/>
      <c r="C28" s="14"/>
      <c r="D28" s="14"/>
      <c r="E28" s="14"/>
      <c r="F28" s="14"/>
      <c r="G28" s="14"/>
    </row>
    <row r="29" spans="1:7" ht="19" x14ac:dyDescent="0.25">
      <c r="A29" s="14"/>
      <c r="B29" s="14"/>
      <c r="C29" s="14"/>
      <c r="D29" s="14"/>
      <c r="E29" s="14"/>
      <c r="F29" s="14"/>
      <c r="G29" s="14"/>
    </row>
  </sheetData>
  <phoneticPr fontId="18" type="noConversion"/>
  <pageMargins left="0.7" right="0.7" top="0.75" bottom="0.75" header="0.3" footer="0.3"/>
  <pageSetup paperSize="9" orientation="landscape" copies="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pageSetUpPr fitToPage="1"/>
  </sheetPr>
  <dimension ref="A1:K31"/>
  <sheetViews>
    <sheetView zoomScale="80" zoomScaleNormal="80" zoomScalePageLayoutView="80" workbookViewId="0">
      <selection activeCell="H19" sqref="H19"/>
    </sheetView>
  </sheetViews>
  <sheetFormatPr baseColWidth="10" defaultColWidth="8.83203125" defaultRowHeight="15" x14ac:dyDescent="0.2"/>
  <cols>
    <col min="1" max="1" width="12.5" customWidth="1"/>
    <col min="2" max="2" width="4.1640625" hidden="1" customWidth="1"/>
    <col min="3" max="3" width="31.33203125" customWidth="1"/>
    <col min="4" max="4" width="14.33203125" customWidth="1"/>
    <col min="7" max="7" width="14.5" customWidth="1"/>
    <col min="8" max="8" width="30.1640625" customWidth="1"/>
    <col min="9" max="9" width="14.83203125" customWidth="1"/>
    <col min="13" max="13" width="25.33203125" customWidth="1"/>
  </cols>
  <sheetData>
    <row r="1" spans="1:11" ht="24" x14ac:dyDescent="0.3">
      <c r="A1" s="175" t="s">
        <v>91</v>
      </c>
      <c r="B1" s="175"/>
      <c r="C1" s="175"/>
      <c r="D1" s="175"/>
      <c r="E1" s="175"/>
      <c r="F1" s="176"/>
      <c r="G1" s="176"/>
      <c r="H1" s="176"/>
      <c r="I1" s="176"/>
      <c r="J1" s="176"/>
      <c r="K1" s="176"/>
    </row>
    <row r="2" spans="1:11" ht="24" x14ac:dyDescent="0.3">
      <c r="A2" s="175" t="s">
        <v>36</v>
      </c>
      <c r="B2" s="175"/>
      <c r="C2" s="176"/>
      <c r="D2" s="176"/>
      <c r="E2" s="176"/>
      <c r="F2" s="176"/>
      <c r="G2" s="176"/>
      <c r="H2" s="176"/>
      <c r="I2" s="176"/>
      <c r="J2" s="176"/>
      <c r="K2" s="176"/>
    </row>
    <row r="3" spans="1:11" ht="24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1" ht="24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76"/>
    </row>
    <row r="5" spans="1:11" ht="24" x14ac:dyDescent="0.3">
      <c r="A5" s="3" t="s">
        <v>23</v>
      </c>
      <c r="B5" s="3"/>
      <c r="C5" s="3"/>
      <c r="D5" s="127" t="s">
        <v>92</v>
      </c>
      <c r="E5" s="127" t="s">
        <v>93</v>
      </c>
      <c r="F5" s="14"/>
      <c r="G5" s="14"/>
      <c r="H5" s="14"/>
      <c r="I5" s="14"/>
      <c r="J5" s="14"/>
      <c r="K5" s="176"/>
    </row>
    <row r="6" spans="1:11" ht="24" x14ac:dyDescent="0.3">
      <c r="A6" s="3" t="s">
        <v>24</v>
      </c>
      <c r="B6" s="3"/>
      <c r="C6" s="3"/>
      <c r="D6" s="3"/>
      <c r="E6" s="3">
        <v>1</v>
      </c>
      <c r="F6" s="14"/>
      <c r="G6" s="14"/>
      <c r="H6" s="14"/>
      <c r="I6" s="14"/>
      <c r="J6" s="14"/>
      <c r="K6" s="176"/>
    </row>
    <row r="7" spans="1:11" ht="24" x14ac:dyDescent="0.3">
      <c r="A7" s="4" t="s">
        <v>25</v>
      </c>
      <c r="B7" s="101">
        <v>1</v>
      </c>
      <c r="C7" s="12" t="s">
        <v>187</v>
      </c>
      <c r="D7" s="6">
        <v>13.16</v>
      </c>
      <c r="E7" s="6">
        <v>1</v>
      </c>
      <c r="F7" s="14"/>
      <c r="G7" s="14"/>
      <c r="H7" s="14"/>
      <c r="I7" s="14"/>
      <c r="J7" s="14"/>
      <c r="K7" s="176"/>
    </row>
    <row r="8" spans="1:11" ht="24" x14ac:dyDescent="0.3">
      <c r="A8" s="7" t="s">
        <v>26</v>
      </c>
      <c r="B8" s="208">
        <v>4</v>
      </c>
      <c r="C8" s="12" t="s">
        <v>190</v>
      </c>
      <c r="D8" s="6">
        <v>6.83</v>
      </c>
      <c r="E8" s="6">
        <v>2</v>
      </c>
      <c r="F8" s="14"/>
      <c r="G8" s="3" t="s">
        <v>21</v>
      </c>
      <c r="H8" s="14"/>
      <c r="I8" s="127" t="s">
        <v>92</v>
      </c>
      <c r="J8" s="127" t="s">
        <v>93</v>
      </c>
      <c r="K8" s="176"/>
    </row>
    <row r="9" spans="1:11" ht="24" x14ac:dyDescent="0.3">
      <c r="A9" s="9" t="s">
        <v>27</v>
      </c>
      <c r="B9" s="208">
        <v>5</v>
      </c>
      <c r="C9" s="206" t="s">
        <v>191</v>
      </c>
      <c r="D9" s="6">
        <v>4.8</v>
      </c>
      <c r="E9" s="6">
        <v>4</v>
      </c>
      <c r="F9" s="14"/>
      <c r="G9" s="13" t="s">
        <v>99</v>
      </c>
      <c r="H9" s="3"/>
      <c r="I9" s="3"/>
      <c r="J9" s="13">
        <v>3</v>
      </c>
      <c r="K9" s="176"/>
    </row>
    <row r="10" spans="1:11" ht="24" x14ac:dyDescent="0.3">
      <c r="A10" s="10" t="s">
        <v>28</v>
      </c>
      <c r="B10" s="208">
        <v>8</v>
      </c>
      <c r="C10" s="206" t="s">
        <v>193</v>
      </c>
      <c r="D10" s="6">
        <v>6.8</v>
      </c>
      <c r="E10" s="12">
        <v>3</v>
      </c>
      <c r="F10" s="14"/>
      <c r="G10" s="4" t="s">
        <v>25</v>
      </c>
      <c r="H10" s="24" t="str">
        <f>IF(E8=1,C8,(IF(E9=1,C9,(IF(E10=1,C10,(IF(E7=1,C7,1.1)))))))</f>
        <v>Fletcher  Kelleher</v>
      </c>
      <c r="I10" s="5">
        <v>18.329999999999998</v>
      </c>
      <c r="J10" s="12">
        <v>1</v>
      </c>
      <c r="K10" s="176"/>
    </row>
    <row r="11" spans="1:11" ht="24" x14ac:dyDescent="0.3">
      <c r="A11" s="207"/>
      <c r="B11" s="209"/>
      <c r="C11" s="207"/>
      <c r="D11" s="207"/>
      <c r="E11" s="207"/>
      <c r="F11" s="14"/>
      <c r="G11" s="7" t="s">
        <v>26</v>
      </c>
      <c r="H11" s="21" t="str">
        <f>IF(E8=2,C8,(IF(E9=2,C9,(IF(E10=2,C10,(IF(E7=2,C7,2.1)))))))</f>
        <v>Ben Zanatta Creagh</v>
      </c>
      <c r="I11" s="6">
        <v>5.17</v>
      </c>
      <c r="J11" s="12">
        <v>4</v>
      </c>
      <c r="K11" s="176"/>
    </row>
    <row r="12" spans="1:11" ht="24" x14ac:dyDescent="0.3">
      <c r="A12" s="3" t="s">
        <v>29</v>
      </c>
      <c r="B12" s="209"/>
      <c r="C12" s="3"/>
      <c r="D12" s="3"/>
      <c r="E12" s="3">
        <v>2</v>
      </c>
      <c r="F12" s="14"/>
      <c r="G12" s="9" t="s">
        <v>27</v>
      </c>
      <c r="H12" s="93" t="str">
        <f>IF(E14=1,C14,(IF(E15=1,C15,(IF(E16=1,C16,(IF(E13=1,C13,1.2)))))))</f>
        <v>Joey Gilbert</v>
      </c>
      <c r="I12" s="6">
        <v>6.73</v>
      </c>
      <c r="J12" s="12">
        <v>3</v>
      </c>
      <c r="K12" s="176"/>
    </row>
    <row r="13" spans="1:11" ht="24" x14ac:dyDescent="0.3">
      <c r="A13" s="4" t="s">
        <v>25</v>
      </c>
      <c r="B13" s="101">
        <v>2</v>
      </c>
      <c r="C13" s="12" t="s">
        <v>188</v>
      </c>
      <c r="D13" s="6">
        <v>8.4700000000000006</v>
      </c>
      <c r="E13" s="6">
        <v>2</v>
      </c>
      <c r="F13" s="14"/>
      <c r="G13" s="10" t="s">
        <v>28</v>
      </c>
      <c r="H13" s="25" t="str">
        <f>IF(E14=2,C14,(IF(E15=2,C15,(IF(E16=2,C16,(IF(E13=2,C13,2.2)))))))</f>
        <v>Sol Gruendling</v>
      </c>
      <c r="I13" s="6">
        <v>7.41</v>
      </c>
      <c r="J13" s="12">
        <v>2</v>
      </c>
      <c r="K13" s="176"/>
    </row>
    <row r="14" spans="1:11" ht="24" x14ac:dyDescent="0.3">
      <c r="A14" s="7" t="s">
        <v>26</v>
      </c>
      <c r="B14" s="208">
        <v>3</v>
      </c>
      <c r="C14" s="12" t="s">
        <v>189</v>
      </c>
      <c r="D14" s="6">
        <v>10.27</v>
      </c>
      <c r="E14" s="6">
        <v>1</v>
      </c>
      <c r="F14" s="14"/>
      <c r="G14" s="14"/>
      <c r="H14" s="14"/>
      <c r="I14" s="14"/>
      <c r="J14" s="14"/>
      <c r="K14" s="176"/>
    </row>
    <row r="15" spans="1:11" ht="24" x14ac:dyDescent="0.3">
      <c r="A15" s="9" t="s">
        <v>27</v>
      </c>
      <c r="B15" s="208">
        <v>6</v>
      </c>
      <c r="C15" s="12" t="s">
        <v>209</v>
      </c>
      <c r="D15" s="6">
        <v>4.8</v>
      </c>
      <c r="E15" s="12">
        <v>4</v>
      </c>
      <c r="F15" s="14"/>
      <c r="G15" s="14"/>
      <c r="H15" s="14"/>
      <c r="I15" s="14"/>
      <c r="J15" s="14"/>
      <c r="K15" s="176"/>
    </row>
    <row r="16" spans="1:11" ht="24" x14ac:dyDescent="0.3">
      <c r="A16" s="10" t="s">
        <v>28</v>
      </c>
      <c r="B16" s="208">
        <v>7</v>
      </c>
      <c r="C16" s="12" t="s">
        <v>192</v>
      </c>
      <c r="D16" s="6">
        <v>5.74</v>
      </c>
      <c r="E16" s="6">
        <v>3</v>
      </c>
      <c r="F16" s="14"/>
      <c r="G16" s="14"/>
      <c r="H16" s="14"/>
      <c r="I16" s="14"/>
      <c r="J16" s="14"/>
      <c r="K16" s="176"/>
    </row>
    <row r="17" spans="1:11" ht="24" x14ac:dyDescent="0.3">
      <c r="A17" s="14"/>
      <c r="B17" s="14"/>
      <c r="C17" s="14"/>
      <c r="D17" s="14"/>
      <c r="E17" s="14"/>
      <c r="F17" s="14"/>
      <c r="G17" s="38"/>
      <c r="H17" s="38"/>
      <c r="I17" s="38"/>
      <c r="J17" s="14"/>
      <c r="K17" s="176"/>
    </row>
    <row r="18" spans="1:11" ht="24" x14ac:dyDescent="0.3">
      <c r="A18" s="14"/>
      <c r="B18" s="14"/>
      <c r="C18" s="14"/>
      <c r="D18" s="14"/>
      <c r="E18" s="14"/>
      <c r="F18" s="14"/>
      <c r="G18" s="38"/>
      <c r="H18" s="38"/>
      <c r="I18" s="38"/>
      <c r="J18" s="14"/>
      <c r="K18" s="176"/>
    </row>
    <row r="19" spans="1:11" ht="19" x14ac:dyDescent="0.25">
      <c r="A19" s="14"/>
      <c r="B19" s="14"/>
      <c r="C19" s="14"/>
      <c r="D19" s="14"/>
      <c r="E19" s="14"/>
      <c r="F19" s="14"/>
      <c r="G19" s="38"/>
      <c r="H19" s="38"/>
      <c r="I19" s="38"/>
      <c r="J19" s="14"/>
    </row>
    <row r="20" spans="1:11" ht="19" x14ac:dyDescent="0.25">
      <c r="A20" s="14"/>
      <c r="B20" s="14"/>
      <c r="C20" s="14"/>
      <c r="D20" s="14"/>
      <c r="E20" s="14"/>
      <c r="F20" s="14"/>
      <c r="G20" s="38"/>
      <c r="H20" s="38"/>
      <c r="I20" s="38"/>
      <c r="J20" s="14"/>
    </row>
    <row r="21" spans="1:11" ht="19" x14ac:dyDescent="0.25">
      <c r="A21" s="14"/>
      <c r="B21" s="14"/>
      <c r="C21" s="14"/>
      <c r="D21" s="14"/>
      <c r="E21" s="14"/>
      <c r="F21" s="14"/>
      <c r="G21" s="38"/>
      <c r="H21" s="38"/>
      <c r="I21" s="38"/>
      <c r="J21" s="14"/>
    </row>
    <row r="22" spans="1:11" ht="19" x14ac:dyDescent="0.25">
      <c r="A22" s="14"/>
      <c r="B22" s="14"/>
      <c r="C22" s="14"/>
      <c r="D22" s="14"/>
      <c r="E22" s="14"/>
      <c r="F22" s="14"/>
      <c r="G22" s="38"/>
      <c r="H22" s="218"/>
      <c r="I22" s="38"/>
      <c r="J22" s="14"/>
    </row>
    <row r="23" spans="1:11" ht="19" x14ac:dyDescent="0.25">
      <c r="A23" s="14"/>
      <c r="B23" s="14"/>
      <c r="C23" s="14"/>
      <c r="D23" s="14"/>
      <c r="E23" s="14"/>
      <c r="F23" s="14"/>
      <c r="G23" s="38"/>
      <c r="H23" s="38"/>
      <c r="I23" s="38"/>
      <c r="J23" s="14"/>
    </row>
    <row r="24" spans="1:11" x14ac:dyDescent="0.2">
      <c r="G24" s="27"/>
      <c r="H24" s="27"/>
      <c r="I24" s="27"/>
    </row>
    <row r="25" spans="1:11" x14ac:dyDescent="0.2">
      <c r="G25" s="27"/>
      <c r="H25" s="152"/>
      <c r="I25" s="27"/>
    </row>
    <row r="26" spans="1:11" x14ac:dyDescent="0.2">
      <c r="G26" s="27"/>
      <c r="H26" s="27"/>
      <c r="I26" s="27"/>
    </row>
    <row r="27" spans="1:11" x14ac:dyDescent="0.2">
      <c r="G27" s="27"/>
      <c r="H27" s="27"/>
      <c r="I27" s="27"/>
    </row>
    <row r="28" spans="1:11" x14ac:dyDescent="0.2">
      <c r="G28" s="27"/>
      <c r="H28" s="27"/>
      <c r="I28" s="27"/>
    </row>
    <row r="29" spans="1:11" x14ac:dyDescent="0.2">
      <c r="G29" s="27"/>
      <c r="H29" s="27"/>
      <c r="I29" s="27"/>
    </row>
    <row r="30" spans="1:11" x14ac:dyDescent="0.2">
      <c r="G30" s="27"/>
      <c r="H30" s="27"/>
      <c r="I30" s="27"/>
    </row>
    <row r="31" spans="1:11" x14ac:dyDescent="0.2">
      <c r="G31" s="27"/>
      <c r="H31" s="27"/>
      <c r="I31" s="27"/>
    </row>
  </sheetData>
  <phoneticPr fontId="18" type="noConversion"/>
  <pageMargins left="0.7" right="0.7" top="0.75" bottom="0.75" header="0.3" footer="0.3"/>
  <pageSetup paperSize="9" scale="91" orientation="landscape" copies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SCHED</vt:lpstr>
      <vt:lpstr>STATE ALLOCATION</vt:lpstr>
      <vt:lpstr>18 BOYS</vt:lpstr>
      <vt:lpstr>18 GIRLS</vt:lpstr>
      <vt:lpstr>16 BOYS</vt:lpstr>
      <vt:lpstr>16 GIRLS</vt:lpstr>
      <vt:lpstr>14 BOYS</vt:lpstr>
      <vt:lpstr>14 GIRLS</vt:lpstr>
      <vt:lpstr>12 BOYS</vt:lpstr>
      <vt:lpstr>12 GIRLS</vt:lpstr>
      <vt:lpstr>RESULTS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2018-04-06T03:34:08Z</cp:lastPrinted>
  <dcterms:created xsi:type="dcterms:W3CDTF">2006-09-16T00:00:00Z</dcterms:created>
  <dcterms:modified xsi:type="dcterms:W3CDTF">2018-04-08T05:08:56Z</dcterms:modified>
  <cp:category/>
</cp:coreProperties>
</file>