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filterPrivacy="1"/>
  <bookViews>
    <workbookView xWindow="0" yWindow="460" windowWidth="28800" windowHeight="16260" xr2:uid="{00000000-000D-0000-FFFF-FFFF00000000}"/>
  </bookViews>
  <sheets>
    <sheet name="SCHEDULE" sheetId="1" r:id="rId1"/>
    <sheet name="STATE TITLES ALLOCATIONS" sheetId="16" r:id="rId2"/>
    <sheet name="18 BOYS" sheetId="2" r:id="rId3"/>
    <sheet name="16 BOYS" sheetId="4" r:id="rId4"/>
    <sheet name="14 BOYS" sheetId="6" r:id="rId5"/>
    <sheet name="12 BOYS" sheetId="8" r:id="rId6"/>
    <sheet name="GIRLS" sheetId="7" state="hidden" r:id="rId7"/>
    <sheet name="18 GIRLS" sheetId="11" r:id="rId8"/>
    <sheet name="16 GIRLS" sheetId="12" r:id="rId9"/>
    <sheet name="RESULTS" sheetId="10" r:id="rId10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6" l="1"/>
  <c r="J12" i="6"/>
  <c r="J11" i="6"/>
  <c r="J10" i="6"/>
  <c r="H20" i="2"/>
  <c r="H19" i="2"/>
  <c r="H18" i="2"/>
  <c r="M17" i="2"/>
  <c r="M16" i="2"/>
  <c r="M15" i="2"/>
  <c r="M14" i="2"/>
  <c r="H14" i="2"/>
  <c r="H13" i="2"/>
  <c r="H12" i="2"/>
  <c r="H13" i="8"/>
  <c r="H12" i="8"/>
  <c r="H11" i="8"/>
  <c r="H10" i="8"/>
  <c r="I25" i="4"/>
  <c r="I24" i="4"/>
  <c r="I23" i="4"/>
  <c r="I22" i="4"/>
  <c r="N19" i="4"/>
  <c r="N18" i="4"/>
  <c r="N17" i="4"/>
  <c r="N16" i="4"/>
  <c r="I13" i="4"/>
  <c r="I12" i="4"/>
  <c r="I11" i="4"/>
  <c r="I10" i="4"/>
</calcChain>
</file>

<file path=xl/sharedStrings.xml><?xml version="1.0" encoding="utf-8"?>
<sst xmlns="http://schemas.openxmlformats.org/spreadsheetml/2006/main" count="390" uniqueCount="164">
  <si>
    <t xml:space="preserve">              Please note the event running schedule is ALWAYS subject to change</t>
  </si>
  <si>
    <t>ROUND 1</t>
  </si>
  <si>
    <t>SEMI FINAL</t>
  </si>
  <si>
    <t>FINAL</t>
  </si>
  <si>
    <t>Rd1 Ht1</t>
  </si>
  <si>
    <t>Red</t>
  </si>
  <si>
    <t>White</t>
  </si>
  <si>
    <t>Yellow</t>
  </si>
  <si>
    <t>Rd2 Ht1</t>
  </si>
  <si>
    <t>Blue</t>
  </si>
  <si>
    <t>Rd1 Ht2</t>
  </si>
  <si>
    <t>Final</t>
  </si>
  <si>
    <t>Rd1 Ht3</t>
  </si>
  <si>
    <t>Rd2 Ht2</t>
  </si>
  <si>
    <t>Rd1 Ht4</t>
  </si>
  <si>
    <t>16 GIRLS</t>
  </si>
  <si>
    <t>18 GIRLS</t>
  </si>
  <si>
    <t>12 Boys</t>
  </si>
  <si>
    <t>14 GIRLS</t>
  </si>
  <si>
    <t>HEAT 1</t>
  </si>
  <si>
    <t>BOYS</t>
  </si>
  <si>
    <t>UNDER 14</t>
  </si>
  <si>
    <t>HEAT 4</t>
  </si>
  <si>
    <t>UNDER 16</t>
  </si>
  <si>
    <t>HEAT 3</t>
  </si>
  <si>
    <t>HEAT 2</t>
  </si>
  <si>
    <t>UNDER 18</t>
  </si>
  <si>
    <t>SEMI</t>
  </si>
  <si>
    <t xml:space="preserve">ROUND 1 </t>
  </si>
  <si>
    <t>GIRLS</t>
  </si>
  <si>
    <t>UNDER 12</t>
  </si>
  <si>
    <t>HEAT2</t>
  </si>
  <si>
    <t xml:space="preserve">Heat No. </t>
  </si>
  <si>
    <t xml:space="preserve">    Ocean &amp; Earth Southern Beaches Regional Titles </t>
  </si>
  <si>
    <t>SOUTHERN BEACHES REGIONAL TITLES 2016</t>
  </si>
  <si>
    <t xml:space="preserve"> </t>
  </si>
  <si>
    <t>April Davey</t>
  </si>
  <si>
    <t>Samantha Babister</t>
  </si>
  <si>
    <t>Casey Earle</t>
  </si>
  <si>
    <t>Claudia Kennedy</t>
  </si>
  <si>
    <t>Lara Damelian</t>
  </si>
  <si>
    <t>Georgia Morrow</t>
  </si>
  <si>
    <t>Neve Baber</t>
  </si>
  <si>
    <t>Shayni Tonkin</t>
  </si>
  <si>
    <t>Under 14 Boys</t>
  </si>
  <si>
    <t>Under 18 Boys</t>
  </si>
  <si>
    <t xml:space="preserve">Under 16 Boys </t>
  </si>
  <si>
    <t>NSW regional locations and boundaries</t>
  </si>
  <si>
    <t>Regions</t>
  </si>
  <si>
    <t>Nth to Sth Locations</t>
  </si>
  <si>
    <t>Approimate KMS from Nth to Sth</t>
  </si>
  <si>
    <t>FAR NORTH COAST</t>
  </si>
  <si>
    <t xml:space="preserve">Tweed Heads to Wooli Beach </t>
  </si>
  <si>
    <t>237km 3 hrs</t>
  </si>
  <si>
    <t>NORTH COAST</t>
  </si>
  <si>
    <t xml:space="preserve">Red Rock Beach to Cresent Head </t>
  </si>
  <si>
    <t>170km 2hr 20min</t>
  </si>
  <si>
    <t>MID NORTH COAST &amp; NEWCASTLE</t>
  </si>
  <si>
    <t xml:space="preserve">Port Macquarie to Catherine Hill Bay </t>
  </si>
  <si>
    <t>266km 3hr 40min</t>
  </si>
  <si>
    <t>CENTRAL COAST</t>
  </si>
  <si>
    <t xml:space="preserve">Moonee Beach to Umina Beach </t>
  </si>
  <si>
    <t>80km 1 hr 40min</t>
  </si>
  <si>
    <t>NORTHERN BEACHES</t>
  </si>
  <si>
    <t>Palm Beach to North of Sydney Harbour Bridge</t>
  </si>
  <si>
    <t>40km 50mins</t>
  </si>
  <si>
    <t>SYDNEY BEACHES</t>
  </si>
  <si>
    <t>South of Sydney Harbour Bridge to Garie Beach</t>
  </si>
  <si>
    <t>58 km 1 hr</t>
  </si>
  <si>
    <t>ILLAWARRA</t>
  </si>
  <si>
    <t>Stanwell Park to Killalea State Park</t>
  </si>
  <si>
    <t>67 km 1 hr</t>
  </si>
  <si>
    <t>SOUTH COAST</t>
  </si>
  <si>
    <t xml:space="preserve">Minamurra River to Victorian Border </t>
  </si>
  <si>
    <t>363 km 5 hrs</t>
  </si>
  <si>
    <t>2017 Allocations to the NSW Junior State Surfing Titles for each region</t>
  </si>
  <si>
    <t xml:space="preserve">Location: Port Macquarie </t>
  </si>
  <si>
    <t>REGION</t>
  </si>
  <si>
    <t>UNDER 18 BOYS</t>
  </si>
  <si>
    <t>UNDER 16 BOYS</t>
  </si>
  <si>
    <t>UNDER 18 GIRLS</t>
  </si>
  <si>
    <t>UNDER 16 GIRLS</t>
  </si>
  <si>
    <t>SOUTHERN BEACHES</t>
  </si>
  <si>
    <t>Location: Maroubra</t>
  </si>
  <si>
    <t>U/14 BOYS</t>
  </si>
  <si>
    <t>U/12 BOYS</t>
  </si>
  <si>
    <t>U/14 GIRLS</t>
  </si>
  <si>
    <t>U/12 GIRLS</t>
  </si>
  <si>
    <t>ROUND ONE</t>
  </si>
  <si>
    <t xml:space="preserve">Under 18 Girls </t>
  </si>
  <si>
    <t xml:space="preserve">Under 16 Girls </t>
  </si>
  <si>
    <t>Results</t>
  </si>
  <si>
    <t xml:space="preserve">Under 14 Boys </t>
  </si>
  <si>
    <t xml:space="preserve">Under 12 Boys </t>
  </si>
  <si>
    <t xml:space="preserve">under 16 Girls </t>
  </si>
  <si>
    <t xml:space="preserve">Under 14 Girls </t>
  </si>
  <si>
    <t xml:space="preserve">Place </t>
  </si>
  <si>
    <t>2017 Allocations for NSW Grommet State Surfing Titles for each region</t>
  </si>
  <si>
    <t>18 BOYS</t>
  </si>
  <si>
    <t>Green</t>
  </si>
  <si>
    <t>Saturday 12th May, 2018</t>
  </si>
  <si>
    <t xml:space="preserve">UNDER 18 </t>
  </si>
  <si>
    <t>20min</t>
  </si>
  <si>
    <t xml:space="preserve">Event Location - Maroubra Beach </t>
  </si>
  <si>
    <t xml:space="preserve">Heat Total </t>
  </si>
  <si>
    <t xml:space="preserve">Rd 2 </t>
  </si>
  <si>
    <t>SEMI FINALS</t>
  </si>
  <si>
    <t>FINAL 1</t>
  </si>
  <si>
    <t>SOUTHERN BEACHES REGIONAL TITLES 2018</t>
  </si>
  <si>
    <t>Rd 1 Ht 1</t>
  </si>
  <si>
    <t>HEAT TOTAL</t>
  </si>
  <si>
    <t>PLACE</t>
  </si>
  <si>
    <t xml:space="preserve">Under 18 </t>
  </si>
  <si>
    <t xml:space="preserve">FINAL </t>
  </si>
  <si>
    <t>Jay Brown</t>
  </si>
  <si>
    <t>Tye Koolis</t>
  </si>
  <si>
    <t>Luke McCartney</t>
  </si>
  <si>
    <t>Finley Padman</t>
  </si>
  <si>
    <t>Charlie chegwidden</t>
  </si>
  <si>
    <t>Finlay Kennedy-Browning</t>
  </si>
  <si>
    <t>Ethan Eshuys</t>
  </si>
  <si>
    <t>Flynn Marks</t>
  </si>
  <si>
    <t>Krispin Tomac</t>
  </si>
  <si>
    <t>Connor Natoli</t>
  </si>
  <si>
    <t>Grayson Hinrichs</t>
  </si>
  <si>
    <t>Jarvis Earle</t>
  </si>
  <si>
    <t>Kalani Van De Polder</t>
  </si>
  <si>
    <t>Jordy Turansky</t>
  </si>
  <si>
    <t>Koda Killorn</t>
  </si>
  <si>
    <t>Luke adam</t>
  </si>
  <si>
    <t>Dane Decoque</t>
  </si>
  <si>
    <t>Duke Weiland</t>
  </si>
  <si>
    <t>Zac McMartin</t>
  </si>
  <si>
    <t>Sam Klimeniko</t>
  </si>
  <si>
    <t>Oliver Watson</t>
  </si>
  <si>
    <t>Holden Fadjukov</t>
  </si>
  <si>
    <t>Jaya Wade</t>
  </si>
  <si>
    <t>Matues Bersot</t>
  </si>
  <si>
    <t>Sam Cornock</t>
  </si>
  <si>
    <t>Cruz McKee</t>
  </si>
  <si>
    <t>Jake Brown</t>
  </si>
  <si>
    <t>Matiss Jos- Rolland</t>
  </si>
  <si>
    <t>Tate Kennedy-Browning</t>
  </si>
  <si>
    <t>Ezekiel Fahey</t>
  </si>
  <si>
    <t>Koby Lawson</t>
  </si>
  <si>
    <t>Jake Feher</t>
  </si>
  <si>
    <t>Kash Brown</t>
  </si>
  <si>
    <t>Joel Cornock</t>
  </si>
  <si>
    <t>Angus Messiter</t>
  </si>
  <si>
    <t>Henry Poole</t>
  </si>
  <si>
    <t>Fred Carmody</t>
  </si>
  <si>
    <t>Ronan Ball</t>
  </si>
  <si>
    <t>Angus Linnegar</t>
  </si>
  <si>
    <t>Laila Rich</t>
  </si>
  <si>
    <t>Isabella Taviani</t>
  </si>
  <si>
    <t>Shira Arakawa</t>
  </si>
  <si>
    <t>Ebony Conrick</t>
  </si>
  <si>
    <t>Running Schedule</t>
  </si>
  <si>
    <t>ALL HEATS 20min</t>
  </si>
  <si>
    <t>Please note the schedule is always subject to change. For confirmed location and start time please call the event hotline - 0458 247 212</t>
  </si>
  <si>
    <t>Tillie-Anne Tsoumbaras</t>
  </si>
  <si>
    <t>Please call Event hotline (0458 247 212) after 6:30am each event day for confirmed Running Schedule &amp; Contest Venue</t>
  </si>
  <si>
    <t>8am</t>
  </si>
  <si>
    <t xml:space="preserve">             First Heat of day check in at 7:45am for a 8am start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</si>
</sst>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8.5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theme="1"/>
      <name val="Calibri (Body)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88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2" fillId="2" borderId="1" xfId="0" applyFont="1" applyFill="1" applyBorder="1"/>
    <xf numFmtId="0" fontId="13" fillId="0" borderId="1" xfId="0" applyFont="1" applyBorder="1"/>
    <xf numFmtId="0" fontId="10" fillId="0" borderId="2" xfId="0" applyFont="1" applyBorder="1"/>
    <xf numFmtId="0" fontId="13" fillId="0" borderId="2" xfId="0" applyFont="1" applyBorder="1"/>
    <xf numFmtId="0" fontId="10" fillId="3" borderId="3" xfId="0" applyFont="1" applyFill="1" applyBorder="1"/>
    <xf numFmtId="0" fontId="10" fillId="4" borderId="3" xfId="0" applyFont="1" applyFill="1" applyBorder="1"/>
    <xf numFmtId="0" fontId="13" fillId="0" borderId="3" xfId="0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12" fillId="0" borderId="0" xfId="0" applyFont="1"/>
    <xf numFmtId="0" fontId="14" fillId="0" borderId="4" xfId="0" applyFont="1" applyBorder="1"/>
    <xf numFmtId="0" fontId="14" fillId="0" borderId="5" xfId="0" applyFont="1" applyBorder="1"/>
    <xf numFmtId="0" fontId="14" fillId="0" borderId="2" xfId="0" applyFont="1" applyBorder="1"/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0" fillId="0" borderId="0" xfId="0" applyFill="1"/>
    <xf numFmtId="0" fontId="15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/>
    <xf numFmtId="0" fontId="14" fillId="0" borderId="2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2" xfId="0" applyFont="1" applyFill="1" applyBorder="1"/>
    <xf numFmtId="0" fontId="16" fillId="0" borderId="0" xfId="0" applyFont="1"/>
    <xf numFmtId="0" fontId="10" fillId="0" borderId="2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/>
    <xf numFmtId="0" fontId="19" fillId="0" borderId="0" xfId="0" applyFont="1" applyFill="1" applyBorder="1"/>
    <xf numFmtId="0" fontId="11" fillId="0" borderId="0" xfId="0" applyFont="1" applyFill="1" applyBorder="1"/>
    <xf numFmtId="0" fontId="0" fillId="0" borderId="2" xfId="0" applyBorder="1"/>
    <xf numFmtId="0" fontId="17" fillId="0" borderId="3" xfId="0" applyFont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20" fillId="0" borderId="5" xfId="0" applyFont="1" applyBorder="1"/>
    <xf numFmtId="0" fontId="17" fillId="0" borderId="5" xfId="0" applyFont="1" applyBorder="1"/>
    <xf numFmtId="0" fontId="21" fillId="0" borderId="0" xfId="0" applyFont="1"/>
    <xf numFmtId="0" fontId="15" fillId="0" borderId="2" xfId="0" applyFont="1" applyBorder="1" applyAlignment="1">
      <alignment vertical="center"/>
    </xf>
    <xf numFmtId="0" fontId="17" fillId="11" borderId="4" xfId="0" applyFont="1" applyFill="1" applyBorder="1" applyAlignment="1">
      <alignment horizontal="left"/>
    </xf>
    <xf numFmtId="0" fontId="17" fillId="12" borderId="4" xfId="0" applyFont="1" applyFill="1" applyBorder="1" applyAlignment="1">
      <alignment horizontal="left"/>
    </xf>
    <xf numFmtId="0" fontId="17" fillId="13" borderId="4" xfId="0" applyFont="1" applyFill="1" applyBorder="1" applyAlignment="1">
      <alignment horizontal="left"/>
    </xf>
    <xf numFmtId="0" fontId="17" fillId="14" borderId="4" xfId="0" applyFont="1" applyFill="1" applyBorder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0" fontId="19" fillId="0" borderId="2" xfId="0" applyFont="1" applyBorder="1"/>
    <xf numFmtId="0" fontId="19" fillId="0" borderId="0" xfId="0" applyFont="1" applyBorder="1"/>
    <xf numFmtId="0" fontId="1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3" fillId="0" borderId="2" xfId="0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/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8" xfId="0" applyFont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3" fillId="0" borderId="5" xfId="0" applyFont="1" applyBorder="1"/>
    <xf numFmtId="0" fontId="11" fillId="0" borderId="7" xfId="0" applyFont="1" applyBorder="1"/>
    <xf numFmtId="0" fontId="11" fillId="0" borderId="2" xfId="0" applyFont="1" applyBorder="1" applyAlignment="1">
      <alignment horizontal="left"/>
    </xf>
    <xf numFmtId="0" fontId="11" fillId="0" borderId="6" xfId="0" applyFont="1" applyBorder="1"/>
    <xf numFmtId="0" fontId="11" fillId="0" borderId="9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15" borderId="2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/>
    <xf numFmtId="0" fontId="11" fillId="16" borderId="2" xfId="0" applyFont="1" applyFill="1" applyBorder="1"/>
    <xf numFmtId="0" fontId="13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Fill="1"/>
    <xf numFmtId="0" fontId="1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11" fillId="0" borderId="0" xfId="0" applyFont="1" applyFill="1"/>
    <xf numFmtId="0" fontId="23" fillId="0" borderId="0" xfId="0" applyFont="1" applyFill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7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0" fillId="0" borderId="0" xfId="0" applyFill="1" applyBorder="1" applyAlignment="1"/>
    <xf numFmtId="0" fontId="23" fillId="0" borderId="0" xfId="0" applyFont="1" applyFill="1" applyBorder="1" applyAlignment="1">
      <alignment horizontal="left"/>
    </xf>
    <xf numFmtId="0" fontId="0" fillId="7" borderId="0" xfId="0" applyFill="1"/>
    <xf numFmtId="0" fontId="9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9" xfId="0" applyFont="1" applyBorder="1"/>
    <xf numFmtId="0" fontId="24" fillId="0" borderId="0" xfId="0" applyFont="1" applyAlignment="1">
      <alignment horizont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2"/>
  <sheetViews>
    <sheetView tabSelected="1" workbookViewId="0">
      <selection activeCell="J37" sqref="J37"/>
    </sheetView>
  </sheetViews>
  <sheetFormatPr baseColWidth="10" defaultColWidth="8.83203125" defaultRowHeight="15"/>
  <cols>
    <col min="1" max="1" width="12.83203125" customWidth="1"/>
    <col min="2" max="2" width="12.1640625" customWidth="1"/>
    <col min="3" max="3" width="16.33203125" customWidth="1"/>
    <col min="4" max="4" width="11.33203125" customWidth="1"/>
    <col min="5" max="5" width="16.1640625" customWidth="1"/>
    <col min="6" max="6" width="13.1640625" customWidth="1"/>
    <col min="7" max="7" width="10" customWidth="1"/>
    <col min="8" max="8" width="12.83203125" customWidth="1"/>
    <col min="9" max="9" width="14.1640625" customWidth="1"/>
  </cols>
  <sheetData>
    <row r="3" spans="1:12" ht="25" customHeight="1">
      <c r="C3" s="139" t="s">
        <v>33</v>
      </c>
      <c r="D3" s="139"/>
      <c r="E3" s="139"/>
      <c r="F3" s="139"/>
      <c r="G3" s="139"/>
      <c r="H3" s="139"/>
    </row>
    <row r="4" spans="1:12">
      <c r="B4" s="82"/>
      <c r="C4" s="82"/>
      <c r="G4" s="82"/>
      <c r="H4" s="82"/>
    </row>
    <row r="5" spans="1:12" ht="23" customHeight="1">
      <c r="D5" s="151" t="s">
        <v>157</v>
      </c>
      <c r="E5" s="151"/>
      <c r="F5" s="151"/>
      <c r="G5" s="138"/>
      <c r="H5" s="138"/>
      <c r="I5" s="138"/>
    </row>
    <row r="6" spans="1:12" ht="19">
      <c r="C6" s="136"/>
      <c r="E6" s="135" t="s">
        <v>103</v>
      </c>
      <c r="F6" s="136"/>
      <c r="G6" s="136"/>
      <c r="H6" s="82"/>
    </row>
    <row r="7" spans="1:12" ht="19">
      <c r="C7" s="122"/>
      <c r="D7" s="122"/>
      <c r="E7" s="122" t="s">
        <v>158</v>
      </c>
      <c r="F7" s="122"/>
      <c r="G7" s="122"/>
      <c r="H7" s="82"/>
    </row>
    <row r="8" spans="1:12" ht="19">
      <c r="A8" s="147"/>
      <c r="B8" s="147"/>
      <c r="C8" s="147"/>
      <c r="D8" s="148"/>
      <c r="E8" s="148"/>
      <c r="F8" s="148" t="s">
        <v>159</v>
      </c>
      <c r="G8" s="148"/>
      <c r="H8" s="148"/>
      <c r="I8" s="149"/>
      <c r="J8" s="147"/>
      <c r="K8" s="147"/>
      <c r="L8" s="147"/>
    </row>
    <row r="9" spans="1:12" ht="19">
      <c r="A9" s="124"/>
      <c r="C9" s="137" t="s">
        <v>0</v>
      </c>
      <c r="D9" s="137"/>
      <c r="E9" s="137"/>
      <c r="F9" s="137"/>
      <c r="G9" s="137"/>
      <c r="H9" s="137"/>
      <c r="I9" s="137"/>
    </row>
    <row r="10" spans="1:12" ht="19">
      <c r="B10" s="150" t="s">
        <v>163</v>
      </c>
      <c r="C10" s="150"/>
      <c r="D10" s="150"/>
      <c r="E10" s="150"/>
      <c r="F10" s="150"/>
      <c r="G10" s="150"/>
      <c r="H10" s="150"/>
    </row>
    <row r="11" spans="1:12" ht="21">
      <c r="B11" s="2" t="s">
        <v>161</v>
      </c>
      <c r="E11" s="5"/>
      <c r="F11" s="5"/>
      <c r="G11" s="6"/>
    </row>
    <row r="12" spans="1:12" ht="19">
      <c r="B12" s="6"/>
      <c r="C12" s="6"/>
      <c r="E12" s="6"/>
      <c r="F12" s="6"/>
    </row>
    <row r="14" spans="1:12" ht="19">
      <c r="B14" s="3" t="s">
        <v>100</v>
      </c>
    </row>
    <row r="15" spans="1:12" ht="19">
      <c r="B15" s="3" t="s">
        <v>32</v>
      </c>
      <c r="G15" s="72" t="s">
        <v>162</v>
      </c>
    </row>
    <row r="16" spans="1:12" ht="19">
      <c r="B16" s="3">
        <v>1</v>
      </c>
      <c r="C16" s="26" t="s">
        <v>30</v>
      </c>
      <c r="D16" s="26" t="s">
        <v>20</v>
      </c>
      <c r="E16" s="26" t="s">
        <v>1</v>
      </c>
      <c r="F16" s="26" t="s">
        <v>19</v>
      </c>
      <c r="G16" s="74" t="s">
        <v>102</v>
      </c>
    </row>
    <row r="17" spans="2:10" ht="19">
      <c r="B17" s="3">
        <v>2</v>
      </c>
      <c r="C17" s="26" t="s">
        <v>30</v>
      </c>
      <c r="D17" s="26" t="s">
        <v>20</v>
      </c>
      <c r="E17" s="26" t="s">
        <v>1</v>
      </c>
      <c r="F17" s="26" t="s">
        <v>25</v>
      </c>
      <c r="G17" s="74" t="s">
        <v>102</v>
      </c>
    </row>
    <row r="18" spans="2:10" ht="19">
      <c r="B18" s="3">
        <v>3</v>
      </c>
      <c r="C18" s="27" t="s">
        <v>21</v>
      </c>
      <c r="D18" s="27" t="s">
        <v>20</v>
      </c>
      <c r="E18" s="27" t="s">
        <v>1</v>
      </c>
      <c r="F18" s="27" t="s">
        <v>19</v>
      </c>
      <c r="G18" s="74" t="s">
        <v>102</v>
      </c>
    </row>
    <row r="19" spans="2:10" ht="19">
      <c r="B19" s="3">
        <v>4</v>
      </c>
      <c r="C19" s="27" t="s">
        <v>21</v>
      </c>
      <c r="D19" s="27" t="s">
        <v>20</v>
      </c>
      <c r="E19" s="27" t="s">
        <v>1</v>
      </c>
      <c r="F19" s="27" t="s">
        <v>25</v>
      </c>
      <c r="G19" s="74" t="s">
        <v>102</v>
      </c>
    </row>
    <row r="20" spans="2:10" ht="19">
      <c r="B20" s="3">
        <v>5</v>
      </c>
      <c r="C20" s="24" t="s">
        <v>23</v>
      </c>
      <c r="D20" s="24" t="s">
        <v>29</v>
      </c>
      <c r="E20" s="24" t="s">
        <v>113</v>
      </c>
      <c r="F20" s="24" t="s">
        <v>19</v>
      </c>
      <c r="G20" s="74" t="s">
        <v>102</v>
      </c>
    </row>
    <row r="21" spans="2:10" ht="19">
      <c r="B21" s="3">
        <v>6</v>
      </c>
      <c r="C21" s="26" t="s">
        <v>30</v>
      </c>
      <c r="D21" s="26" t="s">
        <v>20</v>
      </c>
      <c r="E21" s="26" t="s">
        <v>3</v>
      </c>
      <c r="F21" s="26" t="s">
        <v>19</v>
      </c>
      <c r="G21" s="74" t="s">
        <v>102</v>
      </c>
    </row>
    <row r="22" spans="2:10" ht="19">
      <c r="B22" s="3">
        <v>7</v>
      </c>
      <c r="C22" s="27" t="s">
        <v>21</v>
      </c>
      <c r="D22" s="27" t="s">
        <v>20</v>
      </c>
      <c r="E22" s="27" t="s">
        <v>3</v>
      </c>
      <c r="F22" s="27" t="s">
        <v>19</v>
      </c>
      <c r="G22" s="74" t="s">
        <v>102</v>
      </c>
    </row>
    <row r="23" spans="2:10" ht="19">
      <c r="B23" s="3">
        <v>8</v>
      </c>
      <c r="C23" s="23" t="s">
        <v>26</v>
      </c>
      <c r="D23" s="23" t="s">
        <v>20</v>
      </c>
      <c r="E23" s="23" t="s">
        <v>28</v>
      </c>
      <c r="F23" s="23" t="s">
        <v>19</v>
      </c>
      <c r="G23" s="74" t="s">
        <v>102</v>
      </c>
    </row>
    <row r="24" spans="2:10" ht="19">
      <c r="B24" s="3">
        <v>9</v>
      </c>
      <c r="C24" s="23" t="s">
        <v>26</v>
      </c>
      <c r="D24" s="23" t="s">
        <v>20</v>
      </c>
      <c r="E24" s="23" t="s">
        <v>28</v>
      </c>
      <c r="F24" s="23" t="s">
        <v>25</v>
      </c>
      <c r="G24" s="74" t="s">
        <v>102</v>
      </c>
    </row>
    <row r="25" spans="2:10" ht="19">
      <c r="B25" s="3">
        <v>10</v>
      </c>
      <c r="C25" s="23" t="s">
        <v>26</v>
      </c>
      <c r="D25" s="23" t="s">
        <v>20</v>
      </c>
      <c r="E25" s="23" t="s">
        <v>1</v>
      </c>
      <c r="F25" s="23" t="s">
        <v>24</v>
      </c>
      <c r="G25" s="74" t="s">
        <v>102</v>
      </c>
    </row>
    <row r="26" spans="2:10" ht="19">
      <c r="B26" s="3">
        <v>11</v>
      </c>
      <c r="C26" s="22" t="s">
        <v>23</v>
      </c>
      <c r="D26" s="22" t="s">
        <v>20</v>
      </c>
      <c r="E26" s="22" t="s">
        <v>28</v>
      </c>
      <c r="F26" s="22" t="s">
        <v>19</v>
      </c>
      <c r="G26" s="74" t="s">
        <v>102</v>
      </c>
    </row>
    <row r="27" spans="2:10" ht="19">
      <c r="B27" s="3">
        <v>12</v>
      </c>
      <c r="C27" s="22" t="s">
        <v>23</v>
      </c>
      <c r="D27" s="22" t="s">
        <v>20</v>
      </c>
      <c r="E27" s="22" t="s">
        <v>28</v>
      </c>
      <c r="F27" s="22" t="s">
        <v>25</v>
      </c>
      <c r="G27" s="74" t="s">
        <v>102</v>
      </c>
    </row>
    <row r="28" spans="2:10" ht="19">
      <c r="B28" s="3">
        <v>13</v>
      </c>
      <c r="C28" s="22" t="s">
        <v>23</v>
      </c>
      <c r="D28" s="22" t="s">
        <v>20</v>
      </c>
      <c r="E28" s="22" t="s">
        <v>28</v>
      </c>
      <c r="F28" s="22" t="s">
        <v>24</v>
      </c>
      <c r="G28" s="74" t="s">
        <v>102</v>
      </c>
    </row>
    <row r="29" spans="2:10" ht="19">
      <c r="B29" s="3">
        <v>14</v>
      </c>
      <c r="C29" s="22" t="s">
        <v>23</v>
      </c>
      <c r="D29" s="22" t="s">
        <v>20</v>
      </c>
      <c r="E29" s="22" t="s">
        <v>28</v>
      </c>
      <c r="F29" s="22" t="s">
        <v>22</v>
      </c>
      <c r="G29" s="74" t="s">
        <v>102</v>
      </c>
    </row>
    <row r="30" spans="2:10" ht="19">
      <c r="B30" s="3">
        <v>15</v>
      </c>
      <c r="C30" s="23" t="s">
        <v>26</v>
      </c>
      <c r="D30" s="23" t="s">
        <v>20</v>
      </c>
      <c r="E30" s="23" t="s">
        <v>27</v>
      </c>
      <c r="F30" s="23" t="s">
        <v>19</v>
      </c>
      <c r="G30" s="74" t="s">
        <v>102</v>
      </c>
    </row>
    <row r="31" spans="2:10" ht="19">
      <c r="B31" s="3">
        <v>16</v>
      </c>
      <c r="C31" s="23" t="s">
        <v>26</v>
      </c>
      <c r="D31" s="23" t="s">
        <v>20</v>
      </c>
      <c r="E31" s="23" t="s">
        <v>27</v>
      </c>
      <c r="F31" s="23" t="s">
        <v>25</v>
      </c>
      <c r="G31" s="74" t="s">
        <v>102</v>
      </c>
    </row>
    <row r="32" spans="2:10" ht="19">
      <c r="B32" s="3">
        <v>17</v>
      </c>
      <c r="C32" s="22" t="s">
        <v>23</v>
      </c>
      <c r="D32" s="22" t="s">
        <v>20</v>
      </c>
      <c r="E32" s="22" t="s">
        <v>27</v>
      </c>
      <c r="F32" s="22" t="s">
        <v>19</v>
      </c>
      <c r="G32" s="74" t="s">
        <v>102</v>
      </c>
      <c r="J32" s="28"/>
    </row>
    <row r="33" spans="2:10" ht="19">
      <c r="B33" s="3">
        <v>18</v>
      </c>
      <c r="C33" s="22" t="s">
        <v>23</v>
      </c>
      <c r="D33" s="22" t="s">
        <v>20</v>
      </c>
      <c r="E33" s="22" t="s">
        <v>27</v>
      </c>
      <c r="F33" s="22" t="s">
        <v>31</v>
      </c>
      <c r="G33" s="74" t="s">
        <v>102</v>
      </c>
      <c r="J33" s="28"/>
    </row>
    <row r="34" spans="2:10" ht="19">
      <c r="B34" s="3">
        <v>19</v>
      </c>
      <c r="C34" s="25" t="s">
        <v>101</v>
      </c>
      <c r="D34" s="25" t="s">
        <v>29</v>
      </c>
      <c r="E34" s="25" t="s">
        <v>113</v>
      </c>
      <c r="F34" s="25" t="s">
        <v>19</v>
      </c>
      <c r="G34" s="74" t="s">
        <v>102</v>
      </c>
      <c r="J34" s="28"/>
    </row>
    <row r="35" spans="2:10" ht="19">
      <c r="B35" s="3">
        <v>20</v>
      </c>
      <c r="C35" s="22" t="s">
        <v>23</v>
      </c>
      <c r="D35" s="22" t="s">
        <v>20</v>
      </c>
      <c r="E35" s="22" t="s">
        <v>3</v>
      </c>
      <c r="F35" s="22" t="s">
        <v>19</v>
      </c>
      <c r="G35" s="74" t="s">
        <v>102</v>
      </c>
      <c r="J35" s="28"/>
    </row>
    <row r="36" spans="2:10" ht="19">
      <c r="B36" s="3">
        <v>21</v>
      </c>
      <c r="C36" s="23" t="s">
        <v>26</v>
      </c>
      <c r="D36" s="23" t="s">
        <v>20</v>
      </c>
      <c r="E36" s="23" t="s">
        <v>3</v>
      </c>
      <c r="F36" s="23" t="s">
        <v>19</v>
      </c>
      <c r="G36" s="74" t="s">
        <v>102</v>
      </c>
    </row>
    <row r="37" spans="2:10" ht="19">
      <c r="B37" s="3"/>
      <c r="J37" s="28"/>
    </row>
    <row r="38" spans="2:10" ht="19">
      <c r="B38" s="3"/>
    </row>
    <row r="39" spans="2:10" ht="19">
      <c r="B39" s="3"/>
    </row>
    <row r="40" spans="2:10" ht="19">
      <c r="B40" s="3"/>
      <c r="G40" s="74"/>
      <c r="H40" s="74"/>
    </row>
    <row r="41" spans="2:10" ht="19">
      <c r="B41" s="3"/>
    </row>
    <row r="42" spans="2:10" ht="19">
      <c r="B42" s="3"/>
    </row>
  </sheetData>
  <mergeCells count="2">
    <mergeCell ref="B10:H10"/>
    <mergeCell ref="D5:F5"/>
  </mergeCells>
  <phoneticPr fontId="2" type="noConversion"/>
  <pageMargins left="0.75000000000000011" right="0.75000000000000011" top="1" bottom="1" header="0.30000000000000004" footer="0.30000000000000004"/>
  <pageSetup paperSize="9" scale="71" orientation="portrait" horizontalDpi="4294967292" verticalDpi="4294967292" copies="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workbookViewId="0">
      <selection activeCell="I24" sqref="I24"/>
    </sheetView>
  </sheetViews>
  <sheetFormatPr baseColWidth="10" defaultColWidth="8.83203125" defaultRowHeight="15"/>
  <cols>
    <col min="2" max="2" width="24" customWidth="1"/>
    <col min="3" max="3" width="9.6640625" customWidth="1"/>
    <col min="4" max="4" width="17.1640625" customWidth="1"/>
    <col min="5" max="5" width="24.1640625" customWidth="1"/>
  </cols>
  <sheetData>
    <row r="1" spans="1:5" ht="26">
      <c r="A1" s="153" t="s">
        <v>91</v>
      </c>
      <c r="B1" s="153"/>
      <c r="C1" s="153"/>
      <c r="D1" s="153"/>
      <c r="E1" s="153"/>
    </row>
    <row r="3" spans="1:5" ht="21">
      <c r="A3" s="69" t="s">
        <v>45</v>
      </c>
      <c r="B3" s="69"/>
      <c r="C3" s="70"/>
      <c r="D3" s="69" t="s">
        <v>89</v>
      </c>
      <c r="E3" s="69"/>
    </row>
    <row r="4" spans="1:5" ht="21">
      <c r="A4" s="69">
        <v>1</v>
      </c>
      <c r="B4" s="69"/>
      <c r="C4" s="70"/>
      <c r="D4" s="69">
        <v>1</v>
      </c>
      <c r="E4" s="69"/>
    </row>
    <row r="5" spans="1:5" ht="21">
      <c r="A5" s="69">
        <v>2</v>
      </c>
      <c r="B5" s="69"/>
      <c r="C5" s="70"/>
      <c r="D5" s="69">
        <v>2</v>
      </c>
      <c r="E5" s="69"/>
    </row>
    <row r="6" spans="1:5" ht="21">
      <c r="A6" s="69">
        <v>3</v>
      </c>
      <c r="B6" s="69"/>
      <c r="C6" s="70"/>
      <c r="D6" s="69"/>
      <c r="E6" s="69"/>
    </row>
    <row r="7" spans="1:5" ht="21">
      <c r="A7" s="69">
        <v>4</v>
      </c>
      <c r="B7" s="69"/>
      <c r="C7" s="70"/>
      <c r="D7" s="69"/>
      <c r="E7" s="69"/>
    </row>
    <row r="8" spans="1:5" ht="21">
      <c r="A8" s="69"/>
      <c r="B8" s="69"/>
      <c r="C8" s="70"/>
      <c r="D8" s="69"/>
      <c r="E8" s="69"/>
    </row>
    <row r="9" spans="1:5" ht="21">
      <c r="A9" s="69" t="s">
        <v>46</v>
      </c>
      <c r="B9" s="69"/>
      <c r="C9" s="70"/>
      <c r="D9" s="69" t="s">
        <v>94</v>
      </c>
      <c r="E9" s="69"/>
    </row>
    <row r="10" spans="1:5" ht="21">
      <c r="A10" s="69">
        <v>1</v>
      </c>
      <c r="B10" s="69"/>
      <c r="C10" s="70"/>
      <c r="D10" s="69">
        <v>1</v>
      </c>
      <c r="E10" s="69"/>
    </row>
    <row r="11" spans="1:5" ht="21">
      <c r="A11" s="69">
        <v>2</v>
      </c>
      <c r="B11" s="69"/>
      <c r="C11" s="70"/>
      <c r="D11" s="69">
        <v>2</v>
      </c>
      <c r="E11" s="69"/>
    </row>
    <row r="12" spans="1:5" ht="21">
      <c r="A12" s="69">
        <v>3</v>
      </c>
      <c r="B12" s="69"/>
      <c r="C12" s="70"/>
      <c r="D12" s="69">
        <v>3</v>
      </c>
      <c r="E12" s="69"/>
    </row>
    <row r="13" spans="1:5" ht="21">
      <c r="A13" s="69">
        <v>4</v>
      </c>
      <c r="B13" s="69"/>
      <c r="C13" s="70"/>
      <c r="D13" s="69">
        <v>4</v>
      </c>
      <c r="E13" s="69"/>
    </row>
    <row r="14" spans="1:5" ht="21">
      <c r="A14" s="69"/>
      <c r="B14" s="69"/>
      <c r="C14" s="70"/>
      <c r="D14" s="69"/>
      <c r="E14" s="69"/>
    </row>
    <row r="15" spans="1:5" ht="21">
      <c r="A15" s="69" t="s">
        <v>92</v>
      </c>
      <c r="B15" s="69"/>
      <c r="C15" s="70"/>
      <c r="D15" s="69" t="s">
        <v>95</v>
      </c>
      <c r="E15" s="69"/>
    </row>
    <row r="16" spans="1:5" ht="21">
      <c r="A16" s="69">
        <v>1</v>
      </c>
      <c r="B16" s="69"/>
      <c r="C16" s="70"/>
      <c r="D16" s="69">
        <v>1</v>
      </c>
      <c r="E16" s="69"/>
    </row>
    <row r="17" spans="1:5" ht="21">
      <c r="A17" s="69">
        <v>2</v>
      </c>
      <c r="B17" s="69"/>
      <c r="C17" s="70"/>
      <c r="D17" s="71"/>
      <c r="E17" s="71"/>
    </row>
    <row r="18" spans="1:5" ht="21">
      <c r="A18" s="69">
        <v>3</v>
      </c>
      <c r="B18" s="69"/>
      <c r="C18" s="70"/>
      <c r="D18" s="71"/>
      <c r="E18" s="71"/>
    </row>
    <row r="19" spans="1:5" ht="21">
      <c r="A19" s="69">
        <v>4</v>
      </c>
      <c r="B19" s="69"/>
      <c r="C19" s="70"/>
      <c r="D19" s="71"/>
      <c r="E19" s="71"/>
    </row>
    <row r="20" spans="1:5" ht="21">
      <c r="A20" s="69"/>
      <c r="B20" s="69"/>
      <c r="C20" s="70"/>
      <c r="D20" s="71"/>
      <c r="E20" s="71"/>
    </row>
    <row r="21" spans="1:5" ht="21">
      <c r="A21" s="69" t="s">
        <v>93</v>
      </c>
      <c r="B21" s="69"/>
      <c r="C21" s="70"/>
      <c r="D21" s="71"/>
      <c r="E21" s="71"/>
    </row>
    <row r="22" spans="1:5" ht="21">
      <c r="A22" s="69">
        <v>1</v>
      </c>
      <c r="B22" s="69"/>
      <c r="C22" s="70"/>
      <c r="D22" s="71"/>
      <c r="E22" s="71"/>
    </row>
    <row r="23" spans="1:5" ht="21">
      <c r="A23" s="69">
        <v>2</v>
      </c>
      <c r="B23" s="69"/>
      <c r="C23" s="70"/>
      <c r="D23" s="71"/>
      <c r="E23" s="71"/>
    </row>
    <row r="24" spans="1:5" ht="21">
      <c r="A24" s="69">
        <v>3</v>
      </c>
      <c r="B24" s="69"/>
      <c r="C24" s="70"/>
      <c r="D24" s="71"/>
      <c r="E24" s="71"/>
    </row>
    <row r="25" spans="1:5" ht="21">
      <c r="A25" s="69">
        <v>4</v>
      </c>
      <c r="B25" s="69"/>
      <c r="C25" s="70"/>
      <c r="D25" s="71"/>
      <c r="E25" s="71"/>
    </row>
  </sheetData>
  <mergeCells count="1">
    <mergeCell ref="A1:E1"/>
  </mergeCells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topLeftCell="B9" workbookViewId="0">
      <selection activeCell="C13" sqref="C13"/>
    </sheetView>
  </sheetViews>
  <sheetFormatPr baseColWidth="10" defaultRowHeight="15"/>
  <cols>
    <col min="1" max="1" width="0" hidden="1" customWidth="1"/>
    <col min="2" max="2" width="50.6640625" customWidth="1"/>
    <col min="3" max="3" width="71.1640625" customWidth="1"/>
    <col min="4" max="4" width="37" customWidth="1"/>
    <col min="5" max="5" width="23.1640625" customWidth="1"/>
    <col min="6" max="6" width="25.33203125" customWidth="1"/>
  </cols>
  <sheetData>
    <row r="1" spans="1:21" ht="2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24">
      <c r="A3" s="50"/>
      <c r="B3" s="51" t="s">
        <v>47</v>
      </c>
      <c r="C3" s="51"/>
      <c r="D3" s="50"/>
      <c r="E3" s="52"/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48">
      <c r="A4" s="53"/>
      <c r="B4" s="54" t="s">
        <v>48</v>
      </c>
      <c r="C4" s="55" t="s">
        <v>49</v>
      </c>
      <c r="D4" s="55" t="s">
        <v>50</v>
      </c>
      <c r="E4" s="53"/>
      <c r="F4" s="53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24">
      <c r="A5" s="50"/>
      <c r="B5" s="48" t="s">
        <v>51</v>
      </c>
      <c r="C5" s="56" t="s">
        <v>52</v>
      </c>
      <c r="D5" s="56" t="s">
        <v>53</v>
      </c>
      <c r="E5" s="50"/>
      <c r="F5" s="5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24">
      <c r="A6" s="50"/>
      <c r="B6" s="48" t="s">
        <v>54</v>
      </c>
      <c r="C6" s="57" t="s">
        <v>55</v>
      </c>
      <c r="D6" s="57" t="s">
        <v>56</v>
      </c>
      <c r="E6" s="50"/>
      <c r="F6" s="50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24">
      <c r="A7" s="50"/>
      <c r="B7" s="48" t="s">
        <v>57</v>
      </c>
      <c r="C7" s="57" t="s">
        <v>58</v>
      </c>
      <c r="D7" s="57" t="s">
        <v>59</v>
      </c>
      <c r="E7" s="50"/>
      <c r="F7" s="5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24">
      <c r="A8" s="50"/>
      <c r="B8" s="48" t="s">
        <v>60</v>
      </c>
      <c r="C8" s="57" t="s">
        <v>61</v>
      </c>
      <c r="D8" s="57" t="s">
        <v>62</v>
      </c>
      <c r="E8" s="50"/>
      <c r="F8" s="50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24">
      <c r="A9" s="50"/>
      <c r="B9" s="48" t="s">
        <v>63</v>
      </c>
      <c r="C9" s="57" t="s">
        <v>64</v>
      </c>
      <c r="D9" s="57" t="s">
        <v>65</v>
      </c>
      <c r="E9" s="50"/>
      <c r="F9" s="50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24">
      <c r="A10" s="50"/>
      <c r="B10" s="48" t="s">
        <v>66</v>
      </c>
      <c r="C10" s="57" t="s">
        <v>67</v>
      </c>
      <c r="D10" s="57" t="s">
        <v>68</v>
      </c>
      <c r="E10" s="50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24">
      <c r="A11" s="50"/>
      <c r="B11" s="48" t="s">
        <v>69</v>
      </c>
      <c r="C11" s="57" t="s">
        <v>70</v>
      </c>
      <c r="D11" s="57" t="s">
        <v>71</v>
      </c>
      <c r="E11" s="50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24">
      <c r="A12" s="50"/>
      <c r="B12" s="48" t="s">
        <v>72</v>
      </c>
      <c r="C12" s="57" t="s">
        <v>73</v>
      </c>
      <c r="D12" s="57" t="s">
        <v>74</v>
      </c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24">
      <c r="A13" s="50"/>
      <c r="B13" s="50"/>
      <c r="C13" s="50"/>
      <c r="D13" s="50"/>
      <c r="E13" s="50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24">
      <c r="A14" s="50"/>
      <c r="B14" s="51" t="s">
        <v>75</v>
      </c>
      <c r="C14" s="51"/>
      <c r="D14" s="51"/>
      <c r="E14" s="52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24">
      <c r="A15" s="50"/>
      <c r="B15" s="51" t="s">
        <v>76</v>
      </c>
      <c r="C15" s="51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24">
      <c r="A16" s="50"/>
      <c r="B16" s="51"/>
      <c r="C16" s="50"/>
      <c r="D16" s="50"/>
      <c r="E16" s="50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24">
      <c r="A17" s="50"/>
      <c r="B17" s="152"/>
      <c r="C17" s="152"/>
      <c r="D17" s="152"/>
      <c r="E17" s="58"/>
      <c r="F17" s="5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24">
      <c r="A18" s="50"/>
      <c r="B18" s="59" t="s">
        <v>77</v>
      </c>
      <c r="C18" s="60" t="s">
        <v>78</v>
      </c>
      <c r="D18" s="61" t="s">
        <v>79</v>
      </c>
      <c r="E18" s="62" t="s">
        <v>80</v>
      </c>
      <c r="F18" s="63" t="s">
        <v>81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24">
      <c r="A19" s="50"/>
      <c r="B19" s="48" t="s">
        <v>82</v>
      </c>
      <c r="C19" s="64">
        <v>6</v>
      </c>
      <c r="D19" s="64">
        <v>6</v>
      </c>
      <c r="E19" s="64">
        <v>2</v>
      </c>
      <c r="F19" s="64">
        <v>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24">
      <c r="A20" s="50"/>
      <c r="B20" s="29"/>
      <c r="C20" s="65"/>
      <c r="D20" s="65"/>
      <c r="E20" s="65"/>
      <c r="F20" s="6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24">
      <c r="A21" s="50"/>
      <c r="B21" s="51" t="s">
        <v>97</v>
      </c>
      <c r="C21" s="51"/>
      <c r="D21" s="51"/>
      <c r="E21" s="51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24">
      <c r="A22" s="50"/>
      <c r="B22" s="51" t="s">
        <v>83</v>
      </c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24">
      <c r="A23" s="50"/>
      <c r="B23" s="51"/>
      <c r="C23" s="50"/>
      <c r="D23" s="50"/>
      <c r="E23" s="50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24">
      <c r="A24" s="50"/>
      <c r="B24" s="29"/>
      <c r="C24" s="65"/>
      <c r="D24" s="65"/>
      <c r="E24" s="65"/>
      <c r="F24" s="65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24">
      <c r="A25" s="50"/>
      <c r="B25" s="59" t="s">
        <v>77</v>
      </c>
      <c r="C25" s="66" t="s">
        <v>84</v>
      </c>
      <c r="D25" s="66" t="s">
        <v>85</v>
      </c>
      <c r="E25" s="66" t="s">
        <v>86</v>
      </c>
      <c r="F25" s="66" t="s">
        <v>87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24">
      <c r="A26" s="50"/>
      <c r="B26" s="48" t="s">
        <v>82</v>
      </c>
      <c r="C26" s="64">
        <v>6</v>
      </c>
      <c r="D26" s="64">
        <v>4</v>
      </c>
      <c r="E26" s="64">
        <v>2</v>
      </c>
      <c r="F26" s="64"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24">
      <c r="A27" s="29"/>
      <c r="B27" s="65"/>
      <c r="C27" s="67" t="s">
        <v>35</v>
      </c>
      <c r="D27" s="50"/>
      <c r="E27" s="67"/>
      <c r="F27" s="65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24">
      <c r="A28" s="50"/>
      <c r="B28" s="65"/>
      <c r="C28" s="65"/>
      <c r="D28" s="49"/>
      <c r="E28" s="49"/>
      <c r="F28" s="6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24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24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24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24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24">
      <c r="A33" s="50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24">
      <c r="A34" s="50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24">
      <c r="A35" s="5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24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24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24">
      <c r="A38" s="50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24">
      <c r="A39" s="50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24">
      <c r="A40" s="5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24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24">
      <c r="A42" s="5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24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24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ht="24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ht="24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ht="24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24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2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24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24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</sheetData>
  <mergeCells count="1">
    <mergeCell ref="B17:D17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2"/>
  <sheetViews>
    <sheetView zoomScale="80" zoomScaleNormal="80" zoomScalePageLayoutView="80" workbookViewId="0">
      <selection activeCell="R23" sqref="R23"/>
    </sheetView>
  </sheetViews>
  <sheetFormatPr baseColWidth="10" defaultColWidth="8.83203125" defaultRowHeight="15"/>
  <cols>
    <col min="1" max="1" width="8.33203125" customWidth="1"/>
    <col min="2" max="2" width="4.1640625" hidden="1" customWidth="1"/>
    <col min="3" max="3" width="25.33203125" customWidth="1"/>
    <col min="4" max="4" width="12.1640625" customWidth="1"/>
    <col min="5" max="5" width="10.33203125" customWidth="1"/>
    <col min="8" max="8" width="24.33203125" customWidth="1"/>
    <col min="9" max="9" width="11.83203125" customWidth="1"/>
    <col min="13" max="13" width="23.1640625" customWidth="1"/>
    <col min="14" max="14" width="12" customWidth="1"/>
  </cols>
  <sheetData>
    <row r="1" spans="1:17" ht="24">
      <c r="A1" s="1" t="s">
        <v>108</v>
      </c>
      <c r="B1" s="1"/>
      <c r="C1" s="1"/>
      <c r="D1" s="1"/>
      <c r="E1" s="1"/>
      <c r="F1" s="1"/>
    </row>
    <row r="2" spans="1:17" ht="19">
      <c r="A2" s="73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7">
      <c r="B4" s="82"/>
    </row>
    <row r="5" spans="1:17" ht="21">
      <c r="A5" s="96"/>
      <c r="B5" s="97"/>
      <c r="C5" s="98"/>
      <c r="D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40"/>
    </row>
    <row r="6" spans="1:17" ht="19">
      <c r="A6" s="99" t="s">
        <v>1</v>
      </c>
      <c r="B6" s="99"/>
      <c r="C6" s="100"/>
      <c r="D6" s="4" t="s">
        <v>104</v>
      </c>
      <c r="E6" s="4" t="s">
        <v>96</v>
      </c>
      <c r="F6" s="99"/>
      <c r="H6" s="99"/>
      <c r="I6" s="99"/>
      <c r="J6" s="99"/>
      <c r="K6" s="99"/>
      <c r="M6" s="97"/>
      <c r="N6" s="97"/>
      <c r="O6" s="97"/>
      <c r="P6" s="97"/>
      <c r="Q6" s="40"/>
    </row>
    <row r="7" spans="1:17" ht="19">
      <c r="A7" s="6"/>
      <c r="B7" s="18" t="s">
        <v>4</v>
      </c>
      <c r="C7" s="101"/>
      <c r="D7" s="101"/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97"/>
      <c r="Q7" s="40"/>
    </row>
    <row r="8" spans="1:17" ht="19">
      <c r="A8" s="9" t="s">
        <v>5</v>
      </c>
      <c r="B8" s="102">
        <v>1</v>
      </c>
      <c r="C8" s="103" t="s">
        <v>114</v>
      </c>
      <c r="D8" s="103"/>
      <c r="E8" s="104"/>
      <c r="F8" s="6"/>
      <c r="G8" s="6"/>
      <c r="H8" s="6"/>
      <c r="I8" s="6"/>
      <c r="J8" s="6"/>
      <c r="K8" s="6"/>
      <c r="L8" s="6"/>
      <c r="M8" s="6"/>
      <c r="N8" s="6"/>
      <c r="O8" s="6"/>
      <c r="P8" s="97"/>
      <c r="Q8" s="40"/>
    </row>
    <row r="9" spans="1:17" ht="19">
      <c r="A9" s="11" t="s">
        <v>6</v>
      </c>
      <c r="B9" s="104">
        <v>6</v>
      </c>
      <c r="C9" s="105" t="s">
        <v>119</v>
      </c>
      <c r="D9" s="105"/>
      <c r="E9" s="106"/>
      <c r="F9" s="6"/>
      <c r="G9" s="6"/>
      <c r="H9" s="6"/>
      <c r="I9" s="6"/>
      <c r="J9" s="6"/>
      <c r="K9" s="6"/>
      <c r="L9" s="6"/>
      <c r="M9" s="6"/>
      <c r="N9" s="6"/>
      <c r="O9" s="6"/>
      <c r="P9" s="97"/>
      <c r="Q9" s="40"/>
    </row>
    <row r="10" spans="1:17" ht="19">
      <c r="A10" s="13" t="s">
        <v>7</v>
      </c>
      <c r="B10" s="106">
        <v>7</v>
      </c>
      <c r="C10" s="105" t="s">
        <v>120</v>
      </c>
      <c r="D10" s="105"/>
      <c r="E10" s="106"/>
      <c r="F10" s="6"/>
      <c r="G10" s="99" t="s">
        <v>2</v>
      </c>
      <c r="H10" s="6"/>
      <c r="I10" s="4" t="s">
        <v>104</v>
      </c>
      <c r="J10" s="4" t="s">
        <v>96</v>
      </c>
      <c r="K10" s="6"/>
      <c r="L10" s="6"/>
      <c r="M10" s="6"/>
      <c r="N10" s="6"/>
      <c r="O10" s="6"/>
      <c r="P10" s="97"/>
      <c r="Q10" s="40"/>
    </row>
    <row r="11" spans="1:17" ht="19">
      <c r="A11" s="14" t="s">
        <v>9</v>
      </c>
      <c r="B11" s="106">
        <v>12</v>
      </c>
      <c r="C11" s="133">
        <v>12</v>
      </c>
      <c r="D11" s="105"/>
      <c r="E11" s="106"/>
      <c r="F11" s="6"/>
      <c r="G11" s="84" t="s">
        <v>8</v>
      </c>
      <c r="H11" s="6"/>
      <c r="I11" s="6"/>
      <c r="J11" s="6">
        <v>4</v>
      </c>
      <c r="K11" s="6"/>
      <c r="L11" s="6"/>
      <c r="M11" s="6"/>
      <c r="N11" s="6"/>
      <c r="O11" s="6"/>
      <c r="P11" s="97"/>
      <c r="Q11" s="40"/>
    </row>
    <row r="12" spans="1:17" ht="19">
      <c r="A12" s="6"/>
      <c r="B12" s="6"/>
      <c r="C12" s="101"/>
      <c r="D12" s="101"/>
      <c r="E12" s="6"/>
      <c r="F12" s="6"/>
      <c r="G12" s="9" t="s">
        <v>5</v>
      </c>
      <c r="H12" s="76">
        <f>IF(E9=1,C9,(IF(E10=1,C10,(IF(E11=1,C11,(IF(E8=1,C8,1.1)))))))</f>
        <v>1.1000000000000001</v>
      </c>
      <c r="I12" s="107"/>
      <c r="J12" s="102"/>
      <c r="K12" s="6"/>
      <c r="L12" s="99" t="s">
        <v>3</v>
      </c>
      <c r="M12" s="6"/>
      <c r="N12" s="4" t="s">
        <v>104</v>
      </c>
      <c r="O12" s="4" t="s">
        <v>96</v>
      </c>
      <c r="P12" s="97"/>
      <c r="Q12" s="40"/>
    </row>
    <row r="13" spans="1:17" ht="19">
      <c r="A13" s="6"/>
      <c r="B13" s="18" t="s">
        <v>10</v>
      </c>
      <c r="C13" s="101"/>
      <c r="D13" s="101"/>
      <c r="E13" s="6">
        <v>2</v>
      </c>
      <c r="F13" s="6"/>
      <c r="G13" s="11" t="s">
        <v>6</v>
      </c>
      <c r="H13" s="108">
        <f>IF(E15=2,C15,(IF(E16=2,C16,(IF(E17=2,C17,(IF(E14=2,C14,2.2)))))))</f>
        <v>2.2000000000000002</v>
      </c>
      <c r="I13" s="76"/>
      <c r="J13" s="104"/>
      <c r="K13" s="6"/>
      <c r="L13" s="6"/>
      <c r="M13" s="123"/>
      <c r="N13" s="123"/>
      <c r="O13" s="6">
        <v>6</v>
      </c>
      <c r="P13" s="97"/>
      <c r="Q13" s="40"/>
    </row>
    <row r="14" spans="1:17" ht="19">
      <c r="A14" s="9" t="s">
        <v>5</v>
      </c>
      <c r="B14" s="102">
        <v>3</v>
      </c>
      <c r="C14" s="103" t="s">
        <v>116</v>
      </c>
      <c r="D14" s="103"/>
      <c r="E14" s="104"/>
      <c r="F14" s="6"/>
      <c r="G14" s="13" t="s">
        <v>7</v>
      </c>
      <c r="H14" s="108">
        <f>IF(E21=2,C21,(IF(E22=2,C22,(IF(E23=2,C23,(IF(E20=2,C20,2.3)))))))</f>
        <v>2.2999999999999998</v>
      </c>
      <c r="I14" s="108"/>
      <c r="J14" s="106"/>
      <c r="K14" s="6"/>
      <c r="L14" s="9" t="s">
        <v>5</v>
      </c>
      <c r="M14" s="76">
        <f>IF(J12=1,H12,(IF(J13=1,H13,(IF(J14=1,H14,1.4)))))</f>
        <v>1.4</v>
      </c>
      <c r="N14" s="107"/>
      <c r="O14" s="102"/>
      <c r="P14" s="97"/>
      <c r="Q14" s="40"/>
    </row>
    <row r="15" spans="1:17" ht="19">
      <c r="A15" s="11" t="s">
        <v>6</v>
      </c>
      <c r="B15" s="104">
        <v>4</v>
      </c>
      <c r="C15" s="105" t="s">
        <v>117</v>
      </c>
      <c r="D15" s="105"/>
      <c r="E15" s="106"/>
      <c r="F15" s="6"/>
      <c r="G15" s="6"/>
      <c r="H15" s="6"/>
      <c r="I15" s="6"/>
      <c r="J15" s="6"/>
      <c r="K15" s="6"/>
      <c r="L15" s="11" t="s">
        <v>6</v>
      </c>
      <c r="M15" s="108">
        <f>IF(J12=2,H12,(IF(J13=2,H13,(IF(J14=2,H14,2.4)))))</f>
        <v>2.4</v>
      </c>
      <c r="N15" s="76"/>
      <c r="O15" s="104"/>
      <c r="P15" s="97"/>
      <c r="Q15" s="40"/>
    </row>
    <row r="16" spans="1:17" ht="19">
      <c r="A16" s="13" t="s">
        <v>7</v>
      </c>
      <c r="B16" s="106">
        <v>9</v>
      </c>
      <c r="C16" s="105" t="s">
        <v>122</v>
      </c>
      <c r="D16" s="105"/>
      <c r="E16" s="106"/>
      <c r="F16" s="6"/>
      <c r="G16" s="6"/>
      <c r="H16" s="6"/>
      <c r="I16" s="6"/>
      <c r="J16" s="6"/>
      <c r="K16" s="6"/>
      <c r="L16" s="13" t="s">
        <v>7</v>
      </c>
      <c r="M16" s="108">
        <f>IF(J18=1,H18,(IF(J19=1,H19,(IF(J20=1,H20,1.5)))))</f>
        <v>1.5</v>
      </c>
      <c r="N16" s="108"/>
      <c r="O16" s="106"/>
      <c r="P16" s="97"/>
      <c r="Q16" s="40"/>
    </row>
    <row r="17" spans="1:20" ht="19">
      <c r="A17" s="14" t="s">
        <v>9</v>
      </c>
      <c r="B17" s="106">
        <v>10</v>
      </c>
      <c r="C17" s="106" t="s">
        <v>123</v>
      </c>
      <c r="D17" s="109"/>
      <c r="E17" s="106"/>
      <c r="F17" s="6"/>
      <c r="G17" s="18" t="s">
        <v>13</v>
      </c>
      <c r="H17" s="6"/>
      <c r="I17" s="6"/>
      <c r="J17" s="6">
        <v>5</v>
      </c>
      <c r="K17" s="6"/>
      <c r="L17" s="14" t="s">
        <v>9</v>
      </c>
      <c r="M17" s="108">
        <f>IF(J19=2,H19,(IF(J20=2,H20,(IF(J18=2,H18,2.5)))))</f>
        <v>2.5</v>
      </c>
      <c r="N17" s="108"/>
      <c r="O17" s="106"/>
      <c r="P17" s="97"/>
      <c r="Q17" s="40"/>
    </row>
    <row r="18" spans="1:20" ht="19">
      <c r="A18" s="6"/>
      <c r="B18" s="6"/>
      <c r="C18" s="101"/>
      <c r="D18" s="101"/>
      <c r="E18" s="6"/>
      <c r="F18" s="6"/>
      <c r="G18" s="9" t="s">
        <v>5</v>
      </c>
      <c r="H18" s="76">
        <f>IF(E9=2,C9,(IF(E10=2,C10,(IF(E11=2,C11,(IF(E8=2,C8,2.1)))))))</f>
        <v>2.1</v>
      </c>
      <c r="I18" s="107"/>
      <c r="J18" s="102"/>
      <c r="K18" s="6"/>
      <c r="L18" s="6"/>
      <c r="M18" s="6"/>
      <c r="N18" s="6"/>
      <c r="O18" s="6"/>
      <c r="P18" s="97"/>
      <c r="Q18" s="40"/>
    </row>
    <row r="19" spans="1:20" ht="19">
      <c r="A19" s="6"/>
      <c r="B19" s="18" t="s">
        <v>12</v>
      </c>
      <c r="C19" s="101"/>
      <c r="D19" s="101"/>
      <c r="E19" s="6">
        <v>3</v>
      </c>
      <c r="F19" s="6"/>
      <c r="G19" s="11" t="s">
        <v>6</v>
      </c>
      <c r="H19" s="108">
        <f>IF(E15=1,C15,(IF(E16=1,C16,(IF(E17=1,C17,(IF(E14=1,C14,1.2)))))))</f>
        <v>1.2</v>
      </c>
      <c r="I19" s="76"/>
      <c r="J19" s="104"/>
      <c r="K19" s="6"/>
      <c r="L19" s="6"/>
      <c r="M19" s="6"/>
      <c r="N19" s="6"/>
      <c r="O19" s="6"/>
      <c r="P19" s="97"/>
      <c r="Q19" s="40"/>
    </row>
    <row r="20" spans="1:20" ht="19">
      <c r="A20" s="9" t="s">
        <v>5</v>
      </c>
      <c r="B20" s="110">
        <v>2</v>
      </c>
      <c r="C20" s="111" t="s">
        <v>115</v>
      </c>
      <c r="D20" s="111"/>
      <c r="E20" s="104"/>
      <c r="F20" s="6"/>
      <c r="G20" s="13" t="s">
        <v>7</v>
      </c>
      <c r="H20" s="108">
        <f>IF(E21=1,C21,(IF(E22=1,C22,(IF(E23=1,C23,(IF(E20=1,C20,1.3)))))))</f>
        <v>1.3</v>
      </c>
      <c r="I20" s="108"/>
      <c r="J20" s="106"/>
      <c r="K20" s="6"/>
      <c r="L20" s="6"/>
      <c r="M20" s="6"/>
      <c r="N20" s="6"/>
      <c r="O20" s="6"/>
      <c r="P20" s="97"/>
      <c r="Q20" s="40"/>
    </row>
    <row r="21" spans="1:20" ht="19">
      <c r="A21" s="11" t="s">
        <v>6</v>
      </c>
      <c r="B21" s="112">
        <v>5</v>
      </c>
      <c r="C21" s="111" t="s">
        <v>118</v>
      </c>
      <c r="D21" s="111"/>
      <c r="E21" s="106"/>
      <c r="F21" s="6"/>
      <c r="G21" s="6"/>
      <c r="H21" s="6"/>
      <c r="I21" s="6"/>
      <c r="J21" s="6"/>
      <c r="K21" s="6"/>
      <c r="L21" s="6"/>
      <c r="M21" s="6"/>
      <c r="N21" s="6"/>
      <c r="O21" s="6"/>
      <c r="P21" s="97"/>
      <c r="Q21" s="40"/>
    </row>
    <row r="22" spans="1:20" ht="19">
      <c r="A22" s="13" t="s">
        <v>7</v>
      </c>
      <c r="B22" s="113">
        <v>8</v>
      </c>
      <c r="C22" s="111" t="s">
        <v>121</v>
      </c>
      <c r="D22" s="111"/>
      <c r="E22" s="106"/>
      <c r="F22" s="6"/>
      <c r="G22" s="127"/>
      <c r="H22" s="129"/>
      <c r="I22" s="129"/>
      <c r="J22" s="130"/>
      <c r="K22" s="6"/>
      <c r="L22" s="6"/>
      <c r="M22" s="6"/>
      <c r="N22" s="6"/>
      <c r="O22" s="6"/>
      <c r="P22" s="97"/>
      <c r="Q22" s="40"/>
    </row>
    <row r="23" spans="1:20" ht="19">
      <c r="A23" s="14" t="s">
        <v>9</v>
      </c>
      <c r="B23" s="113">
        <v>11</v>
      </c>
      <c r="C23" s="132">
        <v>11</v>
      </c>
      <c r="D23" s="111"/>
      <c r="E23" s="106"/>
      <c r="F23" s="6"/>
      <c r="G23" s="127"/>
      <c r="H23" s="28"/>
      <c r="I23" s="28"/>
      <c r="J23" s="130"/>
      <c r="K23" s="6"/>
      <c r="L23" s="6"/>
      <c r="M23" s="6"/>
      <c r="N23" s="6"/>
      <c r="O23" s="6"/>
      <c r="P23" s="97"/>
      <c r="Q23" s="40"/>
      <c r="T23" s="40"/>
    </row>
    <row r="24" spans="1:20">
      <c r="A24" s="97"/>
      <c r="B24" s="97"/>
      <c r="C24" s="98"/>
      <c r="D24" s="98"/>
      <c r="E24" s="97"/>
      <c r="F24" s="97"/>
      <c r="G24" s="127"/>
      <c r="H24" s="129"/>
      <c r="I24" s="129"/>
      <c r="J24" s="131"/>
      <c r="K24" s="97"/>
      <c r="L24" s="97"/>
      <c r="M24" s="97"/>
      <c r="N24" s="97"/>
      <c r="O24" s="97"/>
      <c r="P24" s="97"/>
      <c r="Q24" s="40"/>
      <c r="T24" s="40"/>
    </row>
    <row r="25" spans="1:20">
      <c r="A25" s="97"/>
      <c r="B25" s="97"/>
      <c r="C25" s="97"/>
      <c r="D25" s="97"/>
      <c r="E25" s="97"/>
      <c r="F25" s="97"/>
      <c r="G25" s="127"/>
      <c r="H25" s="129"/>
      <c r="I25" s="129"/>
      <c r="J25" s="131"/>
      <c r="K25" s="97"/>
      <c r="L25" s="97"/>
      <c r="M25" s="97"/>
      <c r="N25" s="97"/>
      <c r="O25" s="97"/>
      <c r="P25" s="97"/>
      <c r="Q25" s="40"/>
      <c r="T25" s="40"/>
    </row>
    <row r="26" spans="1:20" ht="19">
      <c r="A26" s="33"/>
      <c r="B26" s="81"/>
      <c r="C26" s="41"/>
      <c r="D26" s="41"/>
      <c r="E26" s="41"/>
      <c r="F26" s="41"/>
      <c r="G26" s="127"/>
      <c r="H26" s="28"/>
      <c r="I26" s="28"/>
      <c r="J26" s="41"/>
      <c r="K26" s="41"/>
      <c r="L26" s="41"/>
      <c r="M26" s="41"/>
      <c r="N26" s="41"/>
      <c r="O26" s="41"/>
      <c r="P26" s="40"/>
      <c r="Q26" s="40"/>
      <c r="T26" s="40"/>
    </row>
    <row r="27" spans="1:20" ht="19">
      <c r="A27" s="80"/>
      <c r="B27" s="81"/>
      <c r="C27" s="41"/>
      <c r="D27" s="41"/>
      <c r="E27" s="41"/>
      <c r="F27" s="41"/>
      <c r="G27" s="127"/>
      <c r="H27" s="129"/>
      <c r="I27" s="129"/>
      <c r="J27" s="41"/>
      <c r="K27" s="41"/>
      <c r="L27" s="41"/>
      <c r="M27" s="41"/>
      <c r="N27" s="41"/>
      <c r="O27" s="41"/>
      <c r="P27" s="40"/>
      <c r="Q27" s="40"/>
      <c r="T27" s="40"/>
    </row>
    <row r="28" spans="1:20" ht="19">
      <c r="A28" s="80"/>
      <c r="B28" s="81"/>
      <c r="C28" s="41"/>
      <c r="D28" s="41"/>
      <c r="E28" s="41"/>
      <c r="F28" s="41"/>
      <c r="G28" s="127"/>
      <c r="H28" s="129"/>
      <c r="I28" s="129"/>
      <c r="J28" s="41"/>
      <c r="K28" s="41"/>
      <c r="L28" s="41"/>
      <c r="M28" s="41"/>
      <c r="N28" s="41"/>
      <c r="O28" s="41"/>
      <c r="P28" s="40"/>
      <c r="Q28" s="40"/>
      <c r="R28" s="40"/>
      <c r="S28" s="40"/>
      <c r="T28" s="40"/>
    </row>
    <row r="29" spans="1:20" ht="19">
      <c r="A29" s="80"/>
      <c r="B29" s="81"/>
      <c r="C29" s="121"/>
      <c r="D29" s="121"/>
      <c r="E29" s="41"/>
      <c r="F29" s="41"/>
      <c r="G29" s="127"/>
      <c r="H29" s="129"/>
      <c r="I29" s="129"/>
      <c r="J29" s="41"/>
      <c r="K29" s="41"/>
      <c r="L29" s="41"/>
      <c r="M29" s="41"/>
      <c r="N29" s="41"/>
      <c r="O29" s="41"/>
      <c r="P29" s="40"/>
      <c r="Q29" s="40"/>
      <c r="R29" s="40"/>
      <c r="S29" s="40"/>
      <c r="T29" s="40"/>
    </row>
    <row r="30" spans="1:20">
      <c r="A30" s="40"/>
      <c r="B30" s="126"/>
      <c r="C30" s="40"/>
      <c r="D30" s="40"/>
      <c r="E30" s="40"/>
      <c r="F30" s="40"/>
      <c r="G30" s="127"/>
      <c r="H30" s="28"/>
      <c r="I30" s="28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>
      <c r="A31" s="40"/>
      <c r="B31" s="126"/>
      <c r="C31" s="40"/>
      <c r="D31" s="40"/>
      <c r="E31" s="40"/>
      <c r="F31" s="40"/>
      <c r="G31" s="127"/>
      <c r="H31" s="28"/>
      <c r="I31" s="28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9">
      <c r="A32" s="33"/>
      <c r="B32" s="81"/>
      <c r="C32" s="121"/>
      <c r="D32" s="121"/>
      <c r="E32" s="41"/>
      <c r="F32" s="3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</sheetData>
  <phoneticPr fontId="2" type="noConversion"/>
  <pageMargins left="0.75" right="0.75" top="1" bottom="1" header="0.3" footer="0.3"/>
  <pageSetup paperSize="9" scale="88" orientation="landscape" horizontalDpi="4294967292" verticalDpi="4294967292" copies="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1"/>
  <sheetViews>
    <sheetView zoomScale="80" zoomScaleNormal="80" zoomScalePageLayoutView="80" workbookViewId="0">
      <selection activeCell="H32" sqref="H32"/>
    </sheetView>
  </sheetViews>
  <sheetFormatPr baseColWidth="10" defaultColWidth="8.83203125" defaultRowHeight="15"/>
  <cols>
    <col min="1" max="1" width="1.83203125" customWidth="1"/>
    <col min="2" max="2" width="11.6640625" customWidth="1"/>
    <col min="3" max="3" width="3.33203125" hidden="1" customWidth="1"/>
    <col min="4" max="4" width="22.1640625" customWidth="1"/>
    <col min="8" max="8" width="13.83203125" customWidth="1"/>
    <col min="9" max="9" width="20.1640625" customWidth="1"/>
    <col min="13" max="13" width="9.83203125" customWidth="1"/>
    <col min="14" max="14" width="21" customWidth="1"/>
  </cols>
  <sheetData>
    <row r="1" spans="1:23" ht="24">
      <c r="A1" s="39"/>
      <c r="B1" s="1" t="s">
        <v>108</v>
      </c>
      <c r="O1" s="40"/>
      <c r="P1" s="40"/>
      <c r="Q1" s="40"/>
    </row>
    <row r="2" spans="1:23" ht="21">
      <c r="A2" s="40"/>
      <c r="B2" s="2" t="s">
        <v>46</v>
      </c>
      <c r="O2" s="40"/>
      <c r="P2" s="40"/>
      <c r="Q2" s="40"/>
    </row>
    <row r="3" spans="1:23">
      <c r="A3" s="40"/>
      <c r="D3" s="68"/>
    </row>
    <row r="4" spans="1:23" ht="19">
      <c r="A4" s="31"/>
      <c r="C4" s="82"/>
      <c r="D4" s="68"/>
      <c r="E4" s="68"/>
      <c r="R4" s="31"/>
      <c r="S4" s="31"/>
      <c r="T4" s="31"/>
      <c r="U4" s="31"/>
      <c r="V4" s="31"/>
      <c r="W4" s="31"/>
    </row>
    <row r="5" spans="1:23" ht="19">
      <c r="A5" s="31"/>
      <c r="B5" s="3" t="s">
        <v>1</v>
      </c>
      <c r="C5" s="83"/>
      <c r="D5" s="3"/>
      <c r="E5" s="3"/>
      <c r="F5" s="3"/>
      <c r="G5" s="3"/>
      <c r="I5" s="3"/>
      <c r="J5" s="3"/>
      <c r="K5" s="3"/>
      <c r="L5" s="3"/>
      <c r="Q5" s="31"/>
      <c r="R5" s="31"/>
      <c r="S5" s="31"/>
      <c r="T5" s="31"/>
      <c r="U5" s="31"/>
      <c r="V5" s="31"/>
      <c r="W5" s="31"/>
    </row>
    <row r="6" spans="1:23" ht="19">
      <c r="A6" s="31"/>
      <c r="B6" s="84" t="s">
        <v>4</v>
      </c>
      <c r="C6" s="82"/>
      <c r="D6" s="7"/>
      <c r="E6" s="7"/>
      <c r="F6" s="3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31"/>
      <c r="R6" s="31"/>
      <c r="S6" s="31"/>
      <c r="T6" s="31"/>
      <c r="U6" s="31"/>
      <c r="V6" s="31"/>
      <c r="W6" s="31"/>
    </row>
    <row r="7" spans="1:23" ht="19">
      <c r="A7" s="31"/>
      <c r="B7" s="9" t="s">
        <v>5</v>
      </c>
      <c r="C7" s="85">
        <v>1</v>
      </c>
      <c r="D7" s="35" t="s">
        <v>124</v>
      </c>
      <c r="E7" s="86"/>
      <c r="F7" s="10"/>
      <c r="G7" s="17"/>
      <c r="H7" s="7"/>
      <c r="I7" s="7"/>
      <c r="J7" s="7"/>
      <c r="K7" s="7"/>
      <c r="L7" s="7"/>
      <c r="M7" s="7"/>
      <c r="N7" s="7"/>
      <c r="O7" s="7"/>
      <c r="P7" s="7"/>
      <c r="Q7" s="31"/>
      <c r="R7" s="31"/>
      <c r="S7" s="31"/>
      <c r="T7" s="31"/>
      <c r="U7" s="31"/>
      <c r="V7" s="31"/>
      <c r="W7" s="31"/>
    </row>
    <row r="8" spans="1:23" ht="19">
      <c r="A8" s="31"/>
      <c r="B8" s="37" t="s">
        <v>6</v>
      </c>
      <c r="C8" s="87">
        <v>8</v>
      </c>
      <c r="D8" s="35" t="s">
        <v>131</v>
      </c>
      <c r="E8" s="35"/>
      <c r="F8" s="12"/>
      <c r="G8" s="17"/>
      <c r="H8" s="3" t="s">
        <v>106</v>
      </c>
      <c r="I8" s="7"/>
      <c r="J8" s="7"/>
      <c r="K8" s="7"/>
      <c r="L8" s="7"/>
      <c r="M8" s="7"/>
      <c r="N8" s="7"/>
      <c r="O8" s="7"/>
      <c r="P8" s="7"/>
      <c r="Q8" s="31"/>
      <c r="R8" s="31"/>
      <c r="S8" s="31"/>
      <c r="T8" s="31"/>
      <c r="U8" s="31"/>
      <c r="V8" s="31"/>
      <c r="W8" s="33"/>
    </row>
    <row r="9" spans="1:23" ht="19">
      <c r="A9" s="31"/>
      <c r="B9" s="13" t="s">
        <v>7</v>
      </c>
      <c r="C9" s="87">
        <v>9</v>
      </c>
      <c r="D9" s="35" t="s">
        <v>132</v>
      </c>
      <c r="E9" s="35"/>
      <c r="F9" s="12"/>
      <c r="G9" s="17"/>
      <c r="H9" s="88" t="s">
        <v>8</v>
      </c>
      <c r="I9" s="7"/>
      <c r="J9" s="7"/>
      <c r="K9" s="3">
        <v>5</v>
      </c>
      <c r="L9" s="7"/>
      <c r="M9" s="7"/>
      <c r="N9" s="7"/>
      <c r="O9" s="7"/>
      <c r="P9" s="7"/>
      <c r="Q9" s="33"/>
      <c r="R9" s="31"/>
      <c r="S9" s="31"/>
      <c r="T9" s="31"/>
      <c r="U9" s="31"/>
      <c r="V9" s="31"/>
      <c r="W9" s="31"/>
    </row>
    <row r="10" spans="1:23" ht="19">
      <c r="A10" s="31"/>
      <c r="B10" s="14" t="s">
        <v>9</v>
      </c>
      <c r="C10" s="89">
        <v>16</v>
      </c>
      <c r="D10" s="125">
        <v>16</v>
      </c>
      <c r="E10" s="90"/>
      <c r="F10" s="15"/>
      <c r="G10" s="17"/>
      <c r="H10" s="9" t="s">
        <v>5</v>
      </c>
      <c r="I10" s="30">
        <f>IF(F7=1,D7,(IF(F8=1,D8,(IF(F9=1,D9,(IF(F10=1,D10,1.1)))))))</f>
        <v>1.1000000000000001</v>
      </c>
      <c r="J10" s="91"/>
      <c r="K10" s="10"/>
      <c r="L10" s="7"/>
      <c r="M10" s="7"/>
      <c r="N10" s="7"/>
      <c r="O10" s="7"/>
      <c r="P10" s="7"/>
      <c r="Q10" s="31"/>
      <c r="R10" s="31"/>
      <c r="S10" s="31"/>
      <c r="T10" s="31"/>
      <c r="U10" s="31"/>
      <c r="V10" s="31"/>
      <c r="W10" s="31"/>
    </row>
    <row r="11" spans="1:23" ht="19">
      <c r="A11" s="31"/>
      <c r="B11" s="7"/>
      <c r="C11" s="16"/>
      <c r="D11" s="7"/>
      <c r="E11" s="7"/>
      <c r="F11" s="7"/>
      <c r="G11" s="7"/>
      <c r="H11" s="37" t="s">
        <v>6</v>
      </c>
      <c r="I11" s="30">
        <f>IF(F13=1,D13,(IF(F14=1,D14,(IF(F15=1,D15,(IF(F16=1,D16,1.2)))))))</f>
        <v>1.2</v>
      </c>
      <c r="J11" s="30"/>
      <c r="K11" s="12"/>
      <c r="L11" s="7"/>
      <c r="M11" s="7"/>
      <c r="N11" s="7"/>
      <c r="O11" s="7"/>
      <c r="P11" s="7"/>
      <c r="Q11" s="31"/>
      <c r="R11" s="31"/>
      <c r="S11" s="31"/>
      <c r="T11" s="31"/>
      <c r="U11" s="31"/>
      <c r="V11" s="31"/>
      <c r="W11" s="31"/>
    </row>
    <row r="12" spans="1:23" ht="19">
      <c r="A12" s="31"/>
      <c r="B12" s="92" t="s">
        <v>10</v>
      </c>
      <c r="C12" s="82"/>
      <c r="D12" s="7"/>
      <c r="E12" s="7"/>
      <c r="F12" s="3">
        <v>2</v>
      </c>
      <c r="G12" s="7"/>
      <c r="H12" s="13" t="s">
        <v>7</v>
      </c>
      <c r="I12" s="30">
        <f>IF(F19=2,D19,(IF(F20=2,D20,(IF(F21=2,D21,(IF(F22=2,D22,2.3)))))))</f>
        <v>2.2999999999999998</v>
      </c>
      <c r="J12" s="30"/>
      <c r="K12" s="12"/>
      <c r="L12" s="7"/>
      <c r="M12" s="7"/>
      <c r="N12" s="7"/>
      <c r="O12" s="7"/>
      <c r="P12" s="7"/>
      <c r="Q12" s="31"/>
      <c r="R12" s="34"/>
      <c r="S12" s="34"/>
      <c r="T12" s="34"/>
      <c r="U12" s="33"/>
      <c r="V12" s="31"/>
      <c r="W12" s="31"/>
    </row>
    <row r="13" spans="1:23" ht="19">
      <c r="A13" s="31"/>
      <c r="B13" s="9" t="s">
        <v>5</v>
      </c>
      <c r="C13" s="85">
        <v>4</v>
      </c>
      <c r="D13" s="35" t="s">
        <v>127</v>
      </c>
      <c r="E13" s="86"/>
      <c r="F13" s="10"/>
      <c r="G13" s="17"/>
      <c r="H13" s="14" t="s">
        <v>9</v>
      </c>
      <c r="I13" s="30">
        <f>IF(F25=2,D25,(IF(F26=2,D26,(IF(F27=2,D27,(IF(F28=2,D28,2.4)))))))</f>
        <v>2.4</v>
      </c>
      <c r="J13" s="93"/>
      <c r="K13" s="15"/>
      <c r="L13" s="7"/>
      <c r="M13" s="7"/>
      <c r="N13" s="7"/>
      <c r="O13" s="7"/>
      <c r="P13" s="7"/>
      <c r="Q13" s="33"/>
      <c r="R13" s="38"/>
      <c r="S13" s="38"/>
      <c r="T13" s="38"/>
      <c r="U13" s="31"/>
      <c r="V13" s="31"/>
      <c r="W13" s="31"/>
    </row>
    <row r="14" spans="1:23" ht="19">
      <c r="A14" s="31"/>
      <c r="B14" s="37" t="s">
        <v>6</v>
      </c>
      <c r="C14" s="87">
        <v>5</v>
      </c>
      <c r="D14" s="35" t="s">
        <v>128</v>
      </c>
      <c r="E14" s="35"/>
      <c r="F14" s="12"/>
      <c r="G14" s="17"/>
      <c r="H14" s="7"/>
      <c r="I14" s="7"/>
      <c r="J14" s="7"/>
      <c r="K14" s="7"/>
      <c r="L14" s="7"/>
      <c r="M14" s="3" t="s">
        <v>3</v>
      </c>
      <c r="N14" s="7"/>
      <c r="O14" s="7"/>
      <c r="P14" s="7"/>
      <c r="Q14" s="33"/>
      <c r="R14" s="38"/>
      <c r="S14" s="38"/>
      <c r="T14" s="38"/>
      <c r="U14" s="31"/>
      <c r="V14" s="31"/>
      <c r="W14" s="33"/>
    </row>
    <row r="15" spans="1:23" ht="19">
      <c r="A15" s="31"/>
      <c r="B15" s="13" t="s">
        <v>7</v>
      </c>
      <c r="C15" s="87">
        <v>12</v>
      </c>
      <c r="D15" s="35" t="s">
        <v>135</v>
      </c>
      <c r="E15" s="35"/>
      <c r="F15" s="12"/>
      <c r="G15" s="17"/>
      <c r="H15" s="7"/>
      <c r="I15" s="7"/>
      <c r="J15" s="7"/>
      <c r="K15" s="7"/>
      <c r="L15" s="7"/>
      <c r="M15" s="7"/>
      <c r="N15" s="16"/>
      <c r="O15" s="16"/>
      <c r="P15" s="3">
        <v>7</v>
      </c>
      <c r="Q15" s="80"/>
      <c r="R15" s="38"/>
      <c r="S15" s="38"/>
      <c r="T15" s="38"/>
      <c r="U15" s="31"/>
      <c r="V15" s="31"/>
      <c r="W15" s="33"/>
    </row>
    <row r="16" spans="1:23" ht="19">
      <c r="A16" s="31"/>
      <c r="B16" s="14" t="s">
        <v>9</v>
      </c>
      <c r="C16" s="89">
        <v>13</v>
      </c>
      <c r="D16" s="35" t="s">
        <v>136</v>
      </c>
      <c r="E16" s="90"/>
      <c r="F16" s="15"/>
      <c r="G16" s="17"/>
      <c r="H16" s="7"/>
      <c r="I16" s="7"/>
      <c r="J16" s="7"/>
      <c r="K16" s="7"/>
      <c r="L16" s="7"/>
      <c r="M16" s="9" t="s">
        <v>5</v>
      </c>
      <c r="N16" s="30">
        <f>IF(K10=1,I10,(IF(K11=1,I11,(IF(K12=1,I12,(IF(K13=1,I13,1.5)))))))</f>
        <v>1.5</v>
      </c>
      <c r="O16" s="91"/>
      <c r="P16" s="10"/>
      <c r="Q16" s="80"/>
      <c r="R16" s="31"/>
      <c r="S16" s="31"/>
      <c r="T16" s="31"/>
      <c r="U16" s="31"/>
      <c r="V16" s="31"/>
      <c r="W16" s="80"/>
    </row>
    <row r="17" spans="1:23" ht="19">
      <c r="A17" s="31"/>
      <c r="B17" s="17"/>
      <c r="C17" s="94"/>
      <c r="D17" s="17"/>
      <c r="E17" s="17"/>
      <c r="F17" s="17"/>
      <c r="G17" s="17"/>
      <c r="H17" s="7"/>
      <c r="I17" s="7"/>
      <c r="J17" s="7"/>
      <c r="K17" s="7"/>
      <c r="L17" s="7"/>
      <c r="M17" s="37" t="s">
        <v>6</v>
      </c>
      <c r="N17" s="30">
        <f>IF(K10=2,I10,(IF(K11=2,I11,(IF(K12=2,I12,(IF(K13=2,I13,2.5)))))))</f>
        <v>2.5</v>
      </c>
      <c r="O17" s="30"/>
      <c r="P17" s="12"/>
      <c r="Q17" s="31"/>
      <c r="R17" s="31"/>
      <c r="S17" s="31"/>
      <c r="T17" s="31"/>
      <c r="U17" s="31"/>
      <c r="V17" s="31"/>
      <c r="W17" s="80"/>
    </row>
    <row r="18" spans="1:23" ht="19">
      <c r="A18" s="31"/>
      <c r="B18" s="92" t="s">
        <v>12</v>
      </c>
      <c r="C18" s="82"/>
      <c r="D18" s="7"/>
      <c r="E18" s="7"/>
      <c r="F18" s="3">
        <v>3</v>
      </c>
      <c r="G18" s="7"/>
      <c r="H18" s="7"/>
      <c r="I18" s="7"/>
      <c r="J18" s="7"/>
      <c r="K18" s="7"/>
      <c r="L18" s="7"/>
      <c r="M18" s="13" t="s">
        <v>7</v>
      </c>
      <c r="N18" s="30">
        <f>IF(K22=1,I22,(IF(K23=1,I23,(IF(K24=1,I24,(IF(K25=1,I25,1.6)))))))</f>
        <v>1.6</v>
      </c>
      <c r="O18" s="30"/>
      <c r="P18" s="12"/>
      <c r="Q18" s="31"/>
      <c r="R18" s="34"/>
      <c r="S18" s="34"/>
      <c r="T18" s="34"/>
      <c r="U18" s="33"/>
      <c r="V18" s="31"/>
      <c r="W18" s="80"/>
    </row>
    <row r="19" spans="1:23" ht="19">
      <c r="A19" s="31"/>
      <c r="B19" s="9" t="s">
        <v>5</v>
      </c>
      <c r="C19" s="85">
        <v>3</v>
      </c>
      <c r="D19" s="35" t="s">
        <v>126</v>
      </c>
      <c r="E19" s="86"/>
      <c r="F19" s="10"/>
      <c r="G19" s="17"/>
      <c r="H19" s="7"/>
      <c r="I19" s="7"/>
      <c r="J19" s="7"/>
      <c r="K19" s="7"/>
      <c r="L19" s="7"/>
      <c r="M19" s="14" t="s">
        <v>9</v>
      </c>
      <c r="N19" s="30">
        <f>IF(K22=2,I22,(IF(K23=2,I23,(IF(K24=2,I24,(IF(K25=2,I25,2.6)))))))</f>
        <v>2.6</v>
      </c>
      <c r="O19" s="93"/>
      <c r="P19" s="15"/>
      <c r="Q19" s="33"/>
      <c r="R19" s="38"/>
      <c r="S19" s="38"/>
      <c r="T19" s="38"/>
      <c r="U19" s="31"/>
      <c r="V19" s="31"/>
      <c r="W19" s="31"/>
    </row>
    <row r="20" spans="1:23" ht="19">
      <c r="A20" s="31"/>
      <c r="B20" s="37" t="s">
        <v>6</v>
      </c>
      <c r="C20" s="87">
        <v>6</v>
      </c>
      <c r="D20" s="35" t="s">
        <v>129</v>
      </c>
      <c r="E20" s="35"/>
      <c r="F20" s="12"/>
      <c r="G20" s="17"/>
      <c r="H20" s="7"/>
      <c r="I20" s="7"/>
      <c r="J20" s="7"/>
      <c r="K20" s="7"/>
      <c r="L20" s="7"/>
      <c r="M20" s="17"/>
      <c r="N20" s="17"/>
      <c r="O20" s="17"/>
      <c r="P20" s="17"/>
      <c r="Q20" s="33"/>
      <c r="R20" s="38"/>
      <c r="S20" s="38"/>
      <c r="T20" s="38"/>
      <c r="U20" s="31"/>
      <c r="V20" s="31"/>
      <c r="W20" s="31"/>
    </row>
    <row r="21" spans="1:23" ht="19">
      <c r="A21" s="31"/>
      <c r="B21" s="13" t="s">
        <v>7</v>
      </c>
      <c r="C21" s="87">
        <v>11</v>
      </c>
      <c r="D21" s="35" t="s">
        <v>134</v>
      </c>
      <c r="E21" s="35"/>
      <c r="F21" s="12"/>
      <c r="G21" s="17"/>
      <c r="H21" s="3" t="s">
        <v>13</v>
      </c>
      <c r="I21" s="7"/>
      <c r="J21" s="7"/>
      <c r="K21" s="3">
        <v>6</v>
      </c>
      <c r="L21" s="7"/>
      <c r="M21" s="17"/>
      <c r="N21" s="17"/>
      <c r="O21" s="17"/>
      <c r="P21" s="17"/>
      <c r="Q21" s="80"/>
      <c r="R21" s="38"/>
      <c r="S21" s="38"/>
      <c r="T21" s="38"/>
      <c r="U21" s="31"/>
      <c r="V21" s="31"/>
      <c r="W21" s="31"/>
    </row>
    <row r="22" spans="1:23" ht="19">
      <c r="A22" s="31"/>
      <c r="B22" s="14" t="s">
        <v>9</v>
      </c>
      <c r="C22" s="89">
        <v>14</v>
      </c>
      <c r="D22" s="125">
        <v>14</v>
      </c>
      <c r="E22" s="90"/>
      <c r="F22" s="15"/>
      <c r="G22" s="17"/>
      <c r="H22" s="9" t="s">
        <v>5</v>
      </c>
      <c r="I22" s="30">
        <f>IF(F7=2,D7,(IF(F7=2,D7,(IF(F8=2,D8,(IF(F9=2,D9,(IF(F10=2,D10,2.1)))))))))</f>
        <v>2.1</v>
      </c>
      <c r="J22" s="91"/>
      <c r="K22" s="10"/>
      <c r="L22" s="7"/>
      <c r="M22" s="17"/>
      <c r="N22" s="17"/>
      <c r="O22" s="17"/>
      <c r="P22" s="17"/>
      <c r="Q22" s="80"/>
      <c r="R22" s="31"/>
      <c r="S22" s="31"/>
      <c r="T22" s="31"/>
      <c r="U22" s="31"/>
      <c r="V22" s="31"/>
      <c r="W22" s="31"/>
    </row>
    <row r="23" spans="1:23" ht="19">
      <c r="A23" s="31"/>
      <c r="B23" s="17"/>
      <c r="C23" s="94"/>
      <c r="D23" s="17"/>
      <c r="E23" s="17"/>
      <c r="F23" s="17"/>
      <c r="G23" s="17"/>
      <c r="H23" s="37" t="s">
        <v>6</v>
      </c>
      <c r="I23" s="30">
        <f>IF(F13=2,D13,(IF(F14=2,D14,(IF(F15=2,D15,(IF(F16=2,D16,2.2)))))))</f>
        <v>2.2000000000000002</v>
      </c>
      <c r="J23" s="30"/>
      <c r="K23" s="12"/>
      <c r="L23" s="7"/>
      <c r="M23" s="17"/>
      <c r="N23" s="17"/>
      <c r="O23" s="17"/>
      <c r="P23" s="17"/>
      <c r="Q23" s="31"/>
      <c r="R23" s="31"/>
      <c r="S23" s="31"/>
      <c r="T23" s="31"/>
      <c r="U23" s="31"/>
      <c r="V23" s="31"/>
      <c r="W23" s="31"/>
    </row>
    <row r="24" spans="1:23" ht="19">
      <c r="A24" s="31"/>
      <c r="B24" s="92" t="s">
        <v>14</v>
      </c>
      <c r="C24" s="82"/>
      <c r="D24" s="7"/>
      <c r="E24" s="7"/>
      <c r="F24" s="3">
        <v>4</v>
      </c>
      <c r="G24" s="7"/>
      <c r="H24" s="13" t="s">
        <v>7</v>
      </c>
      <c r="I24" s="30">
        <f>IF(F19=1,D19,(IF(F20=1,D20,(IF(F21=1,D21,(IF(F22=1,D22,1.3)))))))</f>
        <v>1.3</v>
      </c>
      <c r="J24" s="30"/>
      <c r="K24" s="12"/>
      <c r="L24" s="7"/>
      <c r="M24" s="17"/>
      <c r="N24" s="17"/>
      <c r="O24" s="17"/>
      <c r="P24" s="17"/>
      <c r="Q24" s="31"/>
      <c r="R24" s="31"/>
      <c r="S24" s="31"/>
      <c r="T24" s="31"/>
      <c r="U24" s="31"/>
      <c r="V24" s="33"/>
      <c r="W24" s="31"/>
    </row>
    <row r="25" spans="1:23" ht="19">
      <c r="A25" s="31"/>
      <c r="B25" s="9" t="s">
        <v>5</v>
      </c>
      <c r="C25" s="85">
        <v>2</v>
      </c>
      <c r="D25" s="35" t="s">
        <v>125</v>
      </c>
      <c r="E25" s="86"/>
      <c r="F25" s="10"/>
      <c r="G25" s="17"/>
      <c r="H25" s="14" t="s">
        <v>9</v>
      </c>
      <c r="I25" s="30">
        <f>IF(F25=1,D25,(IF(F26=1,D26,(IF(F27=1,D27,(IF(F28=1,D28,1.4)))))))</f>
        <v>1.4</v>
      </c>
      <c r="J25" s="93"/>
      <c r="K25" s="15"/>
      <c r="L25" s="7"/>
      <c r="M25" s="17"/>
      <c r="N25" s="17"/>
      <c r="O25" s="17"/>
      <c r="P25" s="17"/>
      <c r="Q25" s="31"/>
      <c r="R25" s="31"/>
      <c r="S25" s="31"/>
      <c r="T25" s="31"/>
      <c r="U25" s="31"/>
      <c r="V25" s="31"/>
      <c r="W25" s="31"/>
    </row>
    <row r="26" spans="1:23" ht="19">
      <c r="A26" s="31"/>
      <c r="B26" s="37" t="s">
        <v>6</v>
      </c>
      <c r="C26" s="87">
        <v>7</v>
      </c>
      <c r="D26" s="35" t="s">
        <v>130</v>
      </c>
      <c r="E26" s="35"/>
      <c r="F26" s="12"/>
      <c r="G26" s="17"/>
      <c r="H26" s="17"/>
      <c r="I26" s="17"/>
      <c r="J26" s="17"/>
      <c r="K26" s="17"/>
      <c r="L26" s="7"/>
      <c r="M26" s="17"/>
      <c r="N26" s="17"/>
      <c r="O26" s="17"/>
      <c r="P26" s="17"/>
      <c r="Q26" s="31"/>
      <c r="R26" s="31"/>
      <c r="S26" s="31"/>
      <c r="T26" s="31"/>
      <c r="U26" s="31"/>
      <c r="V26" s="31"/>
      <c r="W26" s="31"/>
    </row>
    <row r="27" spans="1:23" ht="19">
      <c r="A27" s="31"/>
      <c r="B27" s="13" t="s">
        <v>7</v>
      </c>
      <c r="C27" s="87">
        <v>10</v>
      </c>
      <c r="D27" s="35" t="s">
        <v>133</v>
      </c>
      <c r="E27" s="35"/>
      <c r="F27" s="12"/>
      <c r="G27" s="17"/>
      <c r="H27" s="17"/>
      <c r="I27" s="17"/>
      <c r="J27" s="17"/>
      <c r="K27" s="17"/>
      <c r="L27" s="7"/>
      <c r="M27" s="17"/>
      <c r="N27" s="17"/>
      <c r="O27" s="17"/>
      <c r="P27" s="17"/>
      <c r="Q27" s="31"/>
      <c r="R27" s="31"/>
      <c r="S27" s="31"/>
      <c r="T27" s="31"/>
      <c r="U27" s="31"/>
      <c r="V27" s="31"/>
      <c r="W27" s="31"/>
    </row>
    <row r="28" spans="1:23" ht="19">
      <c r="A28" s="31"/>
      <c r="B28" s="14" t="s">
        <v>9</v>
      </c>
      <c r="C28" s="89">
        <v>15</v>
      </c>
      <c r="D28" s="125">
        <v>15</v>
      </c>
      <c r="E28" s="95"/>
      <c r="F28" s="15"/>
      <c r="G28" s="17"/>
      <c r="H28" s="17"/>
      <c r="I28" s="17"/>
      <c r="J28" s="17"/>
      <c r="K28" s="17"/>
      <c r="L28" s="7"/>
      <c r="M28" s="17"/>
      <c r="N28" s="17"/>
      <c r="O28" s="17"/>
      <c r="P28" s="17"/>
      <c r="Q28" s="31"/>
      <c r="R28" s="31"/>
      <c r="S28" s="31"/>
      <c r="T28" s="31"/>
      <c r="U28" s="31"/>
      <c r="V28" s="31"/>
      <c r="W28" s="31"/>
    </row>
    <row r="29" spans="1:23" ht="19">
      <c r="A29" s="31"/>
      <c r="C29" s="82"/>
      <c r="G29" s="127"/>
      <c r="H29" s="129"/>
      <c r="I29" s="129"/>
      <c r="Q29" s="31"/>
      <c r="R29" s="31"/>
      <c r="S29" s="31"/>
      <c r="T29" s="31"/>
      <c r="U29" s="31"/>
      <c r="V29" s="31"/>
      <c r="W29" s="31"/>
    </row>
    <row r="30" spans="1:23" ht="19">
      <c r="A30" s="31"/>
      <c r="C30" s="82"/>
      <c r="G30" s="127"/>
      <c r="H30" s="129"/>
      <c r="I30" s="129"/>
      <c r="Q30" s="31"/>
      <c r="R30" s="40"/>
      <c r="S30" s="40"/>
      <c r="T30" s="40"/>
      <c r="U30" s="40"/>
      <c r="V30" s="40"/>
      <c r="W30" s="40"/>
    </row>
    <row r="31" spans="1:23">
      <c r="A31" s="40"/>
      <c r="D31" s="68"/>
      <c r="G31" s="127"/>
      <c r="H31" s="129"/>
      <c r="I31" s="129"/>
    </row>
    <row r="32" spans="1:23">
      <c r="A32" s="40"/>
      <c r="D32" s="68"/>
      <c r="G32" s="127"/>
      <c r="H32" s="129"/>
      <c r="I32" s="129"/>
    </row>
    <row r="33" spans="1:9">
      <c r="A33" s="40"/>
      <c r="D33" s="68"/>
      <c r="G33" s="127"/>
      <c r="H33" s="28"/>
      <c r="I33" s="28"/>
    </row>
    <row r="34" spans="1:9">
      <c r="A34" s="40"/>
      <c r="D34" s="68"/>
      <c r="G34" s="127"/>
      <c r="H34" s="129"/>
      <c r="I34" s="129"/>
    </row>
    <row r="35" spans="1:9">
      <c r="A35" s="40"/>
      <c r="D35" s="68"/>
      <c r="G35" s="127"/>
      <c r="H35" s="129"/>
      <c r="I35" s="129"/>
    </row>
    <row r="36" spans="1:9">
      <c r="D36" s="68"/>
      <c r="G36" s="127"/>
      <c r="H36" s="129"/>
      <c r="I36" s="129"/>
    </row>
    <row r="37" spans="1:9">
      <c r="D37" s="68"/>
      <c r="G37" s="127"/>
      <c r="H37" s="129"/>
      <c r="I37" s="129"/>
    </row>
    <row r="38" spans="1:9">
      <c r="G38" s="127"/>
      <c r="H38" s="129"/>
      <c r="I38" s="129"/>
    </row>
    <row r="39" spans="1:9">
      <c r="G39" s="127"/>
      <c r="H39" s="129"/>
      <c r="I39" s="129"/>
    </row>
    <row r="40" spans="1:9">
      <c r="G40" s="127"/>
      <c r="H40" s="129"/>
      <c r="I40" s="129"/>
    </row>
    <row r="41" spans="1:9">
      <c r="G41" s="127"/>
      <c r="H41" s="28"/>
      <c r="I41" s="28"/>
    </row>
  </sheetData>
  <phoneticPr fontId="2" type="noConversion"/>
  <pageMargins left="0.75" right="0.75" top="1" bottom="1" header="0.3" footer="0.3"/>
  <pageSetup paperSize="9" scale="63" orientation="landscape" horizontalDpi="4294967292" verticalDpi="4294967292" copies="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0"/>
  <sheetViews>
    <sheetView topLeftCell="B1" zoomScale="80" zoomScaleNormal="80" zoomScalePageLayoutView="80" workbookViewId="0">
      <selection activeCell="I24" sqref="I24"/>
    </sheetView>
  </sheetViews>
  <sheetFormatPr baseColWidth="10" defaultColWidth="8.83203125" defaultRowHeight="15"/>
  <cols>
    <col min="1" max="1" width="0" hidden="1" customWidth="1"/>
    <col min="2" max="2" width="0.1640625" customWidth="1"/>
    <col min="3" max="3" width="12.83203125" customWidth="1"/>
    <col min="4" max="4" width="9.1640625" hidden="1" customWidth="1"/>
    <col min="5" max="5" width="24" customWidth="1"/>
    <col min="6" max="6" width="11.33203125" customWidth="1"/>
    <col min="7" max="7" width="10" customWidth="1"/>
    <col min="8" max="8" width="6.33203125" customWidth="1"/>
    <col min="10" max="10" width="28.83203125" customWidth="1"/>
    <col min="11" max="11" width="10.6640625" customWidth="1"/>
  </cols>
  <sheetData>
    <row r="1" spans="1:20" ht="24">
      <c r="A1" s="42"/>
      <c r="B1" s="43"/>
      <c r="C1" s="29" t="s">
        <v>108</v>
      </c>
      <c r="D1" s="29"/>
      <c r="E1" s="29"/>
      <c r="F1" s="29"/>
      <c r="G1" s="29"/>
      <c r="H1" s="29"/>
    </row>
    <row r="2" spans="1:20" ht="21">
      <c r="A2" s="44"/>
      <c r="B2" s="44"/>
      <c r="C2" s="2" t="s">
        <v>44</v>
      </c>
    </row>
    <row r="3" spans="1:20" ht="21">
      <c r="A3" s="45"/>
      <c r="B3" s="44"/>
    </row>
    <row r="4" spans="1:20">
      <c r="A4" s="44"/>
      <c r="B4" s="44"/>
      <c r="M4" s="97"/>
      <c r="N4" s="97"/>
      <c r="O4" s="97"/>
      <c r="P4" s="97"/>
      <c r="Q4" s="97"/>
      <c r="R4" s="97"/>
      <c r="S4" s="97"/>
      <c r="T4" s="97"/>
    </row>
    <row r="5" spans="1:20" ht="19">
      <c r="A5" s="41"/>
      <c r="B5" s="41"/>
      <c r="C5" s="18" t="s">
        <v>88</v>
      </c>
      <c r="D5" s="18"/>
      <c r="E5" s="18"/>
      <c r="F5" s="4" t="s">
        <v>104</v>
      </c>
      <c r="G5" s="4" t="s">
        <v>96</v>
      </c>
      <c r="H5" s="7"/>
      <c r="I5" s="7"/>
      <c r="J5" s="7"/>
      <c r="K5" s="7"/>
      <c r="L5" s="7"/>
      <c r="M5" s="41"/>
      <c r="N5" s="40"/>
      <c r="O5" s="141"/>
      <c r="P5" s="141"/>
      <c r="Q5" s="141"/>
      <c r="R5" s="141"/>
      <c r="S5" s="97"/>
      <c r="T5" s="97"/>
    </row>
    <row r="6" spans="1:20" ht="19">
      <c r="A6" s="41"/>
      <c r="B6" s="31"/>
      <c r="C6" s="18" t="s">
        <v>4</v>
      </c>
      <c r="D6" s="18"/>
      <c r="E6" s="18"/>
      <c r="F6" s="18"/>
      <c r="G6" s="18">
        <v>1</v>
      </c>
      <c r="H6" s="7"/>
      <c r="I6" s="7"/>
      <c r="J6" s="7"/>
      <c r="K6" s="7"/>
      <c r="L6" s="7"/>
      <c r="O6" s="46"/>
      <c r="P6" s="46"/>
      <c r="Q6" s="46"/>
      <c r="R6" s="141"/>
      <c r="S6" s="97"/>
      <c r="T6" s="97"/>
    </row>
    <row r="7" spans="1:20" ht="19">
      <c r="A7" s="31"/>
      <c r="B7" s="41"/>
      <c r="C7" s="9" t="s">
        <v>5</v>
      </c>
      <c r="D7" s="32">
        <v>1</v>
      </c>
      <c r="E7" s="103" t="s">
        <v>137</v>
      </c>
      <c r="F7" s="21"/>
      <c r="G7" s="21"/>
      <c r="H7" s="7"/>
      <c r="I7" s="7"/>
      <c r="J7" s="7"/>
      <c r="K7" s="7"/>
      <c r="L7" s="7"/>
      <c r="M7" s="7"/>
      <c r="O7" s="46"/>
      <c r="P7" s="46"/>
      <c r="Q7" s="46"/>
      <c r="R7" s="141"/>
      <c r="S7" s="97"/>
      <c r="T7" s="97"/>
    </row>
    <row r="8" spans="1:20" ht="19">
      <c r="A8" s="46"/>
      <c r="B8" s="41"/>
      <c r="C8" s="11" t="s">
        <v>6</v>
      </c>
      <c r="D8" s="75">
        <v>4</v>
      </c>
      <c r="E8" s="111" t="s">
        <v>140</v>
      </c>
      <c r="F8" s="21"/>
      <c r="G8" s="21"/>
      <c r="H8" s="7"/>
      <c r="I8" s="18" t="s">
        <v>3</v>
      </c>
      <c r="J8" s="7"/>
      <c r="K8" s="4" t="s">
        <v>104</v>
      </c>
      <c r="L8" s="4" t="s">
        <v>96</v>
      </c>
      <c r="M8" s="7"/>
      <c r="O8" s="46"/>
      <c r="P8" s="46"/>
      <c r="Q8" s="46"/>
      <c r="R8" s="141"/>
      <c r="S8" s="97"/>
      <c r="T8" s="97"/>
    </row>
    <row r="9" spans="1:20" ht="19">
      <c r="A9" s="46"/>
      <c r="B9" s="41"/>
      <c r="C9" s="13" t="s">
        <v>7</v>
      </c>
      <c r="D9" s="75">
        <v>5</v>
      </c>
      <c r="E9" s="105" t="s">
        <v>141</v>
      </c>
      <c r="F9" s="21"/>
      <c r="G9" s="21"/>
      <c r="H9" s="7"/>
      <c r="I9" s="3" t="s">
        <v>105</v>
      </c>
      <c r="J9" s="18"/>
      <c r="K9" s="18"/>
      <c r="L9" s="3">
        <v>3</v>
      </c>
      <c r="M9" s="7"/>
      <c r="O9" s="46"/>
      <c r="P9" s="46"/>
      <c r="Q9" s="46"/>
      <c r="R9" s="141"/>
      <c r="S9" s="97"/>
      <c r="T9" s="97"/>
    </row>
    <row r="10" spans="1:20" ht="19">
      <c r="A10" s="46"/>
      <c r="B10" s="41"/>
      <c r="C10" s="14" t="s">
        <v>9</v>
      </c>
      <c r="D10" s="75">
        <v>8</v>
      </c>
      <c r="E10" s="105" t="s">
        <v>144</v>
      </c>
      <c r="F10" s="21"/>
      <c r="G10" s="12"/>
      <c r="H10" s="7"/>
      <c r="I10" s="9" t="s">
        <v>5</v>
      </c>
      <c r="J10" s="76">
        <f>IF(G8=1,#REF!,(IF(G9=1,#REF!,(IF(G10=1,#REF!,(IF(G7=1,#REF!,1.1)))))))</f>
        <v>1.1000000000000001</v>
      </c>
      <c r="K10" s="19"/>
      <c r="L10" s="12"/>
      <c r="M10" s="7"/>
      <c r="O10" s="46"/>
      <c r="P10" s="46"/>
      <c r="Q10" s="46"/>
      <c r="R10" s="141"/>
      <c r="S10" s="97"/>
      <c r="T10" s="97"/>
    </row>
    <row r="11" spans="1:20" ht="19">
      <c r="A11" s="41"/>
      <c r="B11" s="41"/>
      <c r="C11" s="8"/>
      <c r="D11" s="77"/>
      <c r="E11" s="8"/>
      <c r="F11" s="8"/>
      <c r="G11" s="8"/>
      <c r="H11" s="7"/>
      <c r="I11" s="11" t="s">
        <v>6</v>
      </c>
      <c r="J11" s="78">
        <f>IF(G8=2,#REF!,(IF(G9=2,#REF!,(IF(G10=2,#REF!,(IF(G7=2,#REF!,2.1)))))))</f>
        <v>2.1</v>
      </c>
      <c r="K11" s="21"/>
      <c r="L11" s="12"/>
      <c r="M11" s="7"/>
      <c r="O11" s="46"/>
      <c r="P11" s="140"/>
      <c r="Q11" s="140"/>
      <c r="R11" s="141"/>
      <c r="S11" s="97"/>
      <c r="T11" s="97"/>
    </row>
    <row r="12" spans="1:20" ht="19">
      <c r="A12" s="41"/>
      <c r="B12" s="41"/>
      <c r="C12" s="18" t="s">
        <v>10</v>
      </c>
      <c r="D12" s="77"/>
      <c r="E12" s="18"/>
      <c r="F12" s="18"/>
      <c r="G12" s="18">
        <v>2</v>
      </c>
      <c r="H12" s="7"/>
      <c r="I12" s="13" t="s">
        <v>7</v>
      </c>
      <c r="J12" s="79">
        <f>IF(G14=1,#REF!,(IF(G15=1,#REF!,(IF(G16=1,#REF!,(IF(G13=1,#REF!,1.2)))))))</f>
        <v>1.2</v>
      </c>
      <c r="K12" s="21"/>
      <c r="L12" s="12"/>
      <c r="M12" s="7"/>
      <c r="O12" s="34"/>
      <c r="P12" s="34"/>
      <c r="Q12" s="46"/>
      <c r="R12" s="141"/>
      <c r="S12" s="97"/>
      <c r="T12" s="97"/>
    </row>
    <row r="13" spans="1:20" ht="19">
      <c r="A13" s="31"/>
      <c r="B13" s="41"/>
      <c r="C13" s="9" t="s">
        <v>5</v>
      </c>
      <c r="D13" s="32">
        <v>2</v>
      </c>
      <c r="E13" s="111" t="s">
        <v>138</v>
      </c>
      <c r="F13" s="21"/>
      <c r="G13" s="21"/>
      <c r="H13" s="7"/>
      <c r="I13" s="14" t="s">
        <v>9</v>
      </c>
      <c r="J13" s="30">
        <f>IF(G14=2,#REF!,(IF(G15=2,#REF!,(IF(G16=2,#REF!,(IF(G13=2,#REF!,2.2)))))))</f>
        <v>2.2000000000000002</v>
      </c>
      <c r="K13" s="21"/>
      <c r="L13" s="12"/>
      <c r="M13" s="7"/>
      <c r="O13" s="38"/>
      <c r="P13" s="38"/>
      <c r="Q13" s="46"/>
      <c r="R13" s="141"/>
      <c r="S13" s="97"/>
      <c r="T13" s="97"/>
    </row>
    <row r="14" spans="1:20" ht="19">
      <c r="A14" s="46"/>
      <c r="B14" s="41"/>
      <c r="C14" s="11" t="s">
        <v>6</v>
      </c>
      <c r="D14" s="75">
        <v>3</v>
      </c>
      <c r="E14" s="103" t="s">
        <v>139</v>
      </c>
      <c r="F14" s="21"/>
      <c r="G14" s="21"/>
      <c r="H14" s="7"/>
      <c r="I14" s="7"/>
      <c r="J14" s="7"/>
      <c r="K14" s="7"/>
      <c r="L14" s="7"/>
      <c r="M14" s="7"/>
      <c r="O14" s="38"/>
      <c r="P14" s="38"/>
      <c r="Q14" s="46"/>
      <c r="R14" s="141"/>
      <c r="S14" s="97"/>
      <c r="T14" s="97"/>
    </row>
    <row r="15" spans="1:20" ht="19">
      <c r="A15" s="46"/>
      <c r="B15" s="41"/>
      <c r="C15" s="13" t="s">
        <v>7</v>
      </c>
      <c r="D15" s="75">
        <v>6</v>
      </c>
      <c r="E15" s="105" t="s">
        <v>142</v>
      </c>
      <c r="F15" s="21"/>
      <c r="G15" s="12"/>
      <c r="H15" s="7"/>
      <c r="I15" s="7"/>
      <c r="J15" s="7"/>
      <c r="K15" s="7"/>
      <c r="L15" s="7"/>
      <c r="M15" s="7"/>
      <c r="O15" s="38"/>
      <c r="P15" s="38"/>
      <c r="Q15" s="46"/>
      <c r="R15" s="141"/>
      <c r="S15" s="97"/>
      <c r="T15" s="97"/>
    </row>
    <row r="16" spans="1:20" ht="19">
      <c r="A16" s="46"/>
      <c r="B16" s="41"/>
      <c r="C16" s="14" t="s">
        <v>9</v>
      </c>
      <c r="D16" s="75">
        <v>7</v>
      </c>
      <c r="E16" s="111" t="s">
        <v>143</v>
      </c>
      <c r="F16" s="21"/>
      <c r="G16" s="21"/>
      <c r="H16" s="7"/>
      <c r="I16" s="7"/>
      <c r="J16" s="7"/>
      <c r="K16" s="7"/>
      <c r="L16" s="7"/>
      <c r="M16" s="7"/>
      <c r="O16" s="38"/>
      <c r="P16" s="38"/>
      <c r="Q16" s="46"/>
      <c r="R16" s="141"/>
      <c r="S16" s="97"/>
      <c r="T16" s="97"/>
    </row>
    <row r="17" spans="1:20" ht="19">
      <c r="A17" s="41"/>
      <c r="B17" s="4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6"/>
      <c r="P17" s="46"/>
      <c r="Q17" s="46"/>
      <c r="R17" s="141"/>
      <c r="S17" s="97"/>
      <c r="T17" s="97"/>
    </row>
    <row r="18" spans="1:20" ht="19">
      <c r="A18" s="41"/>
      <c r="B18" s="4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6"/>
      <c r="P18" s="46"/>
      <c r="Q18" s="46"/>
      <c r="R18" s="141"/>
      <c r="S18" s="97"/>
      <c r="T18" s="97"/>
    </row>
    <row r="19" spans="1:20" ht="19">
      <c r="A19" s="31"/>
      <c r="B19" s="41"/>
      <c r="M19" s="7"/>
      <c r="O19" s="46"/>
      <c r="P19" s="46"/>
      <c r="Q19" s="46"/>
      <c r="R19" s="141"/>
      <c r="S19" s="97"/>
      <c r="T19" s="97"/>
    </row>
    <row r="20" spans="1:20" ht="19">
      <c r="A20" s="46"/>
      <c r="B20" s="41"/>
      <c r="M20" s="7"/>
      <c r="O20" s="46"/>
      <c r="P20" s="46"/>
      <c r="Q20" s="46"/>
      <c r="R20" s="141"/>
      <c r="S20" s="97"/>
      <c r="T20" s="97"/>
    </row>
    <row r="21" spans="1:20" ht="19">
      <c r="A21" s="46"/>
      <c r="B21" s="41"/>
      <c r="C21" s="80"/>
      <c r="O21" s="46"/>
      <c r="P21" s="46"/>
      <c r="Q21" s="46"/>
      <c r="R21" s="141"/>
      <c r="S21" s="97"/>
      <c r="T21" s="97"/>
    </row>
    <row r="22" spans="1:20" ht="19">
      <c r="A22" s="46"/>
      <c r="B22" s="41"/>
      <c r="C22" s="80"/>
      <c r="D22" s="46"/>
      <c r="E22" s="143"/>
      <c r="F22" s="142"/>
      <c r="G22" s="46"/>
      <c r="H22" s="46"/>
      <c r="I22" s="144"/>
      <c r="J22" s="145"/>
      <c r="K22" s="145"/>
      <c r="L22" s="46"/>
      <c r="M22" s="46"/>
      <c r="N22" s="46"/>
      <c r="O22" s="46"/>
      <c r="P22" s="46"/>
      <c r="Q22" s="46"/>
      <c r="R22" s="141"/>
      <c r="S22" s="97"/>
      <c r="T22" s="97"/>
    </row>
    <row r="23" spans="1:20" ht="19">
      <c r="A23" s="41"/>
      <c r="B23" s="41"/>
      <c r="C23" s="141"/>
      <c r="D23" s="141"/>
      <c r="E23" s="146"/>
      <c r="F23" s="146"/>
      <c r="G23" s="141"/>
      <c r="H23" s="141"/>
      <c r="I23" s="144"/>
      <c r="J23" s="145"/>
      <c r="K23" s="145"/>
      <c r="L23" s="141"/>
      <c r="M23" s="141"/>
      <c r="N23" s="141"/>
      <c r="O23" s="141"/>
      <c r="P23" s="141"/>
      <c r="Q23" s="141"/>
      <c r="R23" s="141"/>
      <c r="S23" s="97"/>
      <c r="T23" s="97"/>
    </row>
    <row r="24" spans="1:20" ht="19">
      <c r="A24" s="41"/>
      <c r="B24" s="41"/>
      <c r="C24" s="97"/>
      <c r="D24" s="97"/>
      <c r="E24" s="97"/>
      <c r="F24" s="97"/>
      <c r="G24" s="97"/>
      <c r="H24" s="97"/>
      <c r="I24" s="127"/>
      <c r="J24" s="129"/>
      <c r="K24" s="129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9">
      <c r="A25" s="31"/>
      <c r="B25" s="41"/>
      <c r="N25" s="41"/>
    </row>
    <row r="26" spans="1:20" ht="19">
      <c r="A26" s="46"/>
      <c r="B26" s="41"/>
      <c r="N26" s="41"/>
    </row>
    <row r="27" spans="1:20" ht="19">
      <c r="A27" s="46"/>
      <c r="B27" s="41"/>
      <c r="N27" s="41"/>
    </row>
    <row r="28" spans="1:20" ht="19">
      <c r="A28" s="46"/>
      <c r="B28" s="41"/>
      <c r="N28" s="41"/>
    </row>
    <row r="29" spans="1:20">
      <c r="A29" s="44"/>
      <c r="B29" s="44"/>
      <c r="N29" s="44"/>
    </row>
    <row r="30" spans="1:20">
      <c r="A30" s="44"/>
      <c r="B30" s="44"/>
      <c r="N30" s="44"/>
    </row>
  </sheetData>
  <phoneticPr fontId="2" type="noConversion"/>
  <pageMargins left="0.75" right="0.75" top="1" bottom="1" header="0.3" footer="0.3"/>
  <pageSetup paperSize="9" scale="86" orientation="landscape" horizontalDpi="4294967292" verticalDpi="4294967292" copies="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7"/>
  <sheetViews>
    <sheetView workbookViewId="0">
      <selection activeCell="G26" sqref="G26"/>
    </sheetView>
  </sheetViews>
  <sheetFormatPr baseColWidth="10" defaultColWidth="8.83203125" defaultRowHeight="15"/>
  <cols>
    <col min="1" max="1" width="8.33203125" customWidth="1"/>
    <col min="2" max="2" width="2.33203125" hidden="1" customWidth="1"/>
    <col min="3" max="3" width="20.33203125" bestFit="1" customWidth="1"/>
    <col min="7" max="7" width="10.6640625" customWidth="1"/>
  </cols>
  <sheetData>
    <row r="1" spans="1:10" ht="24">
      <c r="A1" s="29" t="s">
        <v>108</v>
      </c>
      <c r="B1" s="1"/>
      <c r="C1" s="1"/>
      <c r="D1" s="1"/>
      <c r="E1" s="1"/>
      <c r="F1" s="1"/>
    </row>
    <row r="3" spans="1:10" ht="21">
      <c r="A3" s="2" t="s">
        <v>17</v>
      </c>
    </row>
    <row r="5" spans="1:10" ht="19">
      <c r="A5" s="18" t="s">
        <v>88</v>
      </c>
      <c r="B5" s="18"/>
      <c r="C5" s="18"/>
      <c r="D5" s="4" t="s">
        <v>104</v>
      </c>
      <c r="E5" s="4" t="s">
        <v>96</v>
      </c>
    </row>
    <row r="6" spans="1:10" ht="19">
      <c r="A6" s="18" t="s">
        <v>4</v>
      </c>
      <c r="B6" s="18"/>
      <c r="C6" s="18"/>
      <c r="D6" s="18"/>
      <c r="E6" s="18">
        <v>1</v>
      </c>
    </row>
    <row r="7" spans="1:10" ht="19">
      <c r="A7" s="9" t="s">
        <v>5</v>
      </c>
      <c r="B7" s="32">
        <v>1</v>
      </c>
      <c r="C7" s="21" t="s">
        <v>145</v>
      </c>
      <c r="D7" s="21"/>
      <c r="E7" s="21"/>
    </row>
    <row r="8" spans="1:10" ht="19">
      <c r="A8" s="11" t="s">
        <v>6</v>
      </c>
      <c r="B8" s="75">
        <v>4</v>
      </c>
      <c r="C8" s="21" t="s">
        <v>148</v>
      </c>
      <c r="D8" s="21"/>
      <c r="E8" s="21"/>
      <c r="G8" s="18" t="s">
        <v>3</v>
      </c>
      <c r="I8" s="4" t="s">
        <v>104</v>
      </c>
      <c r="J8" s="4" t="s">
        <v>96</v>
      </c>
    </row>
    <row r="9" spans="1:10" ht="19">
      <c r="A9" s="13" t="s">
        <v>7</v>
      </c>
      <c r="B9" s="75">
        <v>5</v>
      </c>
      <c r="C9" s="12" t="s">
        <v>149</v>
      </c>
      <c r="D9" s="21"/>
      <c r="E9" s="21"/>
      <c r="G9" s="3" t="s">
        <v>105</v>
      </c>
      <c r="H9" s="18"/>
      <c r="I9" s="18"/>
      <c r="J9" s="3">
        <v>3</v>
      </c>
    </row>
    <row r="10" spans="1:10" ht="19">
      <c r="A10" s="14" t="s">
        <v>9</v>
      </c>
      <c r="B10" s="75">
        <v>8</v>
      </c>
      <c r="C10" s="12" t="s">
        <v>152</v>
      </c>
      <c r="D10" s="21"/>
      <c r="E10" s="47"/>
      <c r="G10" s="9" t="s">
        <v>5</v>
      </c>
      <c r="H10" s="76">
        <f>IF(E8=1,C8,(IF(E9=1,C9,(IF(E10=1,C10,(IF(E7=1,C7,1.1)))))))</f>
        <v>1.1000000000000001</v>
      </c>
      <c r="I10" s="19"/>
      <c r="J10" s="47"/>
    </row>
    <row r="11" spans="1:10" ht="19">
      <c r="A11" s="8"/>
      <c r="B11" s="77"/>
      <c r="C11" s="8"/>
      <c r="D11" s="8"/>
      <c r="E11" s="8"/>
      <c r="G11" s="11" t="s">
        <v>6</v>
      </c>
      <c r="H11" s="78">
        <f>IF(E8=2,C8,(IF(E9=2,C9,(IF(E10=2,C10,(IF(E7=2,C7,2.1)))))))</f>
        <v>2.1</v>
      </c>
      <c r="I11" s="21"/>
      <c r="J11" s="47"/>
    </row>
    <row r="12" spans="1:10" ht="19">
      <c r="A12" s="18" t="s">
        <v>10</v>
      </c>
      <c r="B12" s="77"/>
      <c r="C12" s="18"/>
      <c r="D12" s="18"/>
      <c r="E12" s="18">
        <v>2</v>
      </c>
      <c r="G12" s="13" t="s">
        <v>7</v>
      </c>
      <c r="H12" s="79">
        <f>IF(E14=1,C14,(IF(E15=1,C15,(IF(E16=1,C16,(IF(E13=1,C13,1.2)))))))</f>
        <v>1.2</v>
      </c>
      <c r="I12" s="21"/>
      <c r="J12" s="47"/>
    </row>
    <row r="13" spans="1:10" ht="19">
      <c r="A13" s="9" t="s">
        <v>5</v>
      </c>
      <c r="B13" s="32">
        <v>2</v>
      </c>
      <c r="C13" s="21" t="s">
        <v>146</v>
      </c>
      <c r="D13" s="21"/>
      <c r="E13" s="21"/>
      <c r="G13" s="14" t="s">
        <v>9</v>
      </c>
      <c r="H13" s="30">
        <f>IF(E14=2,C14,(IF(E15=2,C15,(IF(E16=2,C16,(IF(E13=2,C13,2.2)))))))</f>
        <v>2.2000000000000002</v>
      </c>
      <c r="I13" s="21"/>
      <c r="J13" s="47"/>
    </row>
    <row r="14" spans="1:10" ht="19">
      <c r="A14" s="11" t="s">
        <v>6</v>
      </c>
      <c r="B14" s="75">
        <v>3</v>
      </c>
      <c r="C14" s="12" t="s">
        <v>147</v>
      </c>
      <c r="D14" s="21"/>
      <c r="E14" s="21"/>
    </row>
    <row r="15" spans="1:10" ht="19">
      <c r="A15" s="13" t="s">
        <v>7</v>
      </c>
      <c r="B15" s="75">
        <v>6</v>
      </c>
      <c r="C15" s="21" t="s">
        <v>150</v>
      </c>
      <c r="D15" s="21"/>
      <c r="E15" s="47"/>
    </row>
    <row r="16" spans="1:10" ht="19">
      <c r="A16" s="14" t="s">
        <v>9</v>
      </c>
      <c r="B16" s="75">
        <v>7</v>
      </c>
      <c r="C16" s="12" t="s">
        <v>151</v>
      </c>
      <c r="D16" s="21"/>
      <c r="E16" s="21"/>
    </row>
    <row r="17" spans="6:9">
      <c r="F17" s="28"/>
      <c r="G17" s="28"/>
      <c r="H17" s="28"/>
      <c r="I17" s="28"/>
    </row>
    <row r="18" spans="6:9">
      <c r="F18" s="127"/>
      <c r="G18" s="129"/>
      <c r="H18" s="129"/>
      <c r="I18" s="28"/>
    </row>
    <row r="19" spans="6:9">
      <c r="F19" s="127"/>
      <c r="G19" s="129"/>
      <c r="H19" s="129"/>
      <c r="I19" s="28"/>
    </row>
    <row r="20" spans="6:9">
      <c r="F20" s="127"/>
      <c r="G20" s="129"/>
      <c r="H20" s="129"/>
      <c r="I20" s="28"/>
    </row>
    <row r="21" spans="6:9">
      <c r="F21" s="127"/>
      <c r="G21" s="129"/>
      <c r="H21" s="129"/>
      <c r="I21" s="28"/>
    </row>
    <row r="22" spans="6:9">
      <c r="F22" s="127"/>
      <c r="G22" s="129"/>
      <c r="H22" s="129"/>
      <c r="I22" s="28"/>
    </row>
    <row r="23" spans="6:9">
      <c r="F23" s="127"/>
      <c r="G23" s="28"/>
      <c r="H23" s="28"/>
      <c r="I23" s="28"/>
    </row>
    <row r="24" spans="6:9">
      <c r="F24" s="127"/>
      <c r="G24" s="129"/>
      <c r="H24" s="129"/>
      <c r="I24" s="28"/>
    </row>
    <row r="25" spans="6:9">
      <c r="F25" s="127"/>
      <c r="G25" s="28"/>
      <c r="H25" s="28"/>
      <c r="I25" s="28"/>
    </row>
    <row r="26" spans="6:9">
      <c r="F26" s="28"/>
      <c r="G26" s="28"/>
      <c r="H26" s="28"/>
      <c r="I26" s="28"/>
    </row>
    <row r="27" spans="6:9">
      <c r="F27" s="28"/>
      <c r="G27" s="28"/>
      <c r="H27" s="28"/>
      <c r="I27" s="28"/>
    </row>
  </sheetData>
  <phoneticPr fontId="2" type="noConversion"/>
  <pageMargins left="0.75" right="0.75" top="1" bottom="1" header="0.3" footer="0.3"/>
  <pageSetup paperSize="9" orientation="landscape" horizontalDpi="4294967292" verticalDpi="4294967292" copies="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0"/>
  <sheetViews>
    <sheetView topLeftCell="A16" workbookViewId="0">
      <selection activeCell="E20" sqref="E20"/>
    </sheetView>
  </sheetViews>
  <sheetFormatPr baseColWidth="10" defaultColWidth="8.83203125" defaultRowHeight="15"/>
  <cols>
    <col min="2" max="2" width="31.1640625" customWidth="1"/>
  </cols>
  <sheetData>
    <row r="1" spans="1:5" ht="24">
      <c r="A1" s="29" t="s">
        <v>34</v>
      </c>
      <c r="B1" s="1"/>
      <c r="C1" s="1"/>
      <c r="D1" s="1"/>
      <c r="E1" s="1"/>
    </row>
    <row r="3" spans="1:5" ht="21">
      <c r="A3" s="2" t="s">
        <v>18</v>
      </c>
    </row>
    <row r="5" spans="1:5" ht="19">
      <c r="A5" s="18" t="s">
        <v>11</v>
      </c>
      <c r="B5" s="18"/>
      <c r="C5" s="18"/>
      <c r="D5" s="18"/>
    </row>
    <row r="6" spans="1:5" ht="19">
      <c r="A6" s="18" t="s">
        <v>4</v>
      </c>
      <c r="B6" s="18"/>
      <c r="C6" s="18"/>
      <c r="D6" s="18">
        <v>1</v>
      </c>
    </row>
    <row r="7" spans="1:5" ht="19">
      <c r="A7" s="9" t="s">
        <v>5</v>
      </c>
      <c r="B7" s="12" t="s">
        <v>36</v>
      </c>
      <c r="C7" s="19"/>
      <c r="D7" s="21"/>
    </row>
    <row r="8" spans="1:5" ht="19">
      <c r="A8" s="11" t="s">
        <v>6</v>
      </c>
      <c r="B8" s="12" t="s">
        <v>37</v>
      </c>
      <c r="C8" s="21"/>
      <c r="D8" s="21"/>
    </row>
    <row r="9" spans="1:5" ht="19">
      <c r="A9" s="13" t="s">
        <v>7</v>
      </c>
      <c r="B9" s="7" t="s">
        <v>42</v>
      </c>
      <c r="C9" s="21"/>
      <c r="D9" s="21"/>
    </row>
    <row r="10" spans="1:5" ht="19">
      <c r="A10" s="14" t="s">
        <v>9</v>
      </c>
      <c r="B10" s="12"/>
      <c r="C10" s="20"/>
      <c r="D10" s="21"/>
    </row>
    <row r="13" spans="1:5" ht="21">
      <c r="A13" s="2" t="s">
        <v>15</v>
      </c>
    </row>
    <row r="15" spans="1:5" ht="19">
      <c r="A15" s="18" t="s">
        <v>11</v>
      </c>
      <c r="B15" s="18"/>
      <c r="C15" s="18"/>
      <c r="D15" s="18"/>
    </row>
    <row r="16" spans="1:5" ht="19">
      <c r="A16" s="18" t="s">
        <v>4</v>
      </c>
      <c r="B16" s="18"/>
      <c r="C16" s="18"/>
      <c r="D16" s="18">
        <v>1</v>
      </c>
    </row>
    <row r="17" spans="1:4" ht="19">
      <c r="A17" s="9" t="s">
        <v>5</v>
      </c>
      <c r="B17" s="12" t="s">
        <v>38</v>
      </c>
      <c r="C17" s="19"/>
      <c r="D17" s="21"/>
    </row>
    <row r="18" spans="1:4" ht="19">
      <c r="A18" s="11" t="s">
        <v>6</v>
      </c>
      <c r="B18" s="12" t="s">
        <v>39</v>
      </c>
      <c r="C18" s="21"/>
      <c r="D18" s="21"/>
    </row>
    <row r="19" spans="1:4" ht="19">
      <c r="A19" s="13" t="s">
        <v>7</v>
      </c>
      <c r="B19" s="36" t="s">
        <v>43</v>
      </c>
      <c r="C19" s="21"/>
      <c r="D19" s="21"/>
    </row>
    <row r="20" spans="1:4" ht="19">
      <c r="A20" s="14" t="s">
        <v>9</v>
      </c>
      <c r="B20" s="12"/>
      <c r="C20" s="20"/>
      <c r="D20" s="21"/>
    </row>
    <row r="23" spans="1:4" ht="21">
      <c r="A23" s="2" t="s">
        <v>16</v>
      </c>
    </row>
    <row r="25" spans="1:4" ht="19">
      <c r="A25" s="18" t="s">
        <v>11</v>
      </c>
      <c r="B25" s="18"/>
      <c r="C25" s="18"/>
      <c r="D25" s="18"/>
    </row>
    <row r="26" spans="1:4" ht="19">
      <c r="A26" s="18" t="s">
        <v>4</v>
      </c>
      <c r="B26" s="18"/>
      <c r="C26" s="18"/>
      <c r="D26" s="18">
        <v>1</v>
      </c>
    </row>
    <row r="27" spans="1:4" ht="19">
      <c r="A27" s="9" t="s">
        <v>5</v>
      </c>
      <c r="B27" s="12" t="s">
        <v>40</v>
      </c>
      <c r="C27" s="19"/>
      <c r="D27" s="21"/>
    </row>
    <row r="28" spans="1:4" ht="19">
      <c r="A28" s="11" t="s">
        <v>6</v>
      </c>
      <c r="B28" s="12" t="s">
        <v>41</v>
      </c>
      <c r="C28" s="21"/>
      <c r="D28" s="21"/>
    </row>
    <row r="29" spans="1:4" ht="19">
      <c r="A29" s="13" t="s">
        <v>7</v>
      </c>
      <c r="C29" s="21"/>
      <c r="D29" s="21"/>
    </row>
    <row r="30" spans="1:4" ht="19">
      <c r="A30" s="14" t="s">
        <v>9</v>
      </c>
      <c r="B30" s="12"/>
      <c r="C30" s="20"/>
      <c r="D30" s="21"/>
    </row>
  </sheetData>
  <phoneticPr fontId="2" type="noConversion"/>
  <pageMargins left="0.75" right="0.75" top="1" bottom="1" header="0.3" footer="0.3"/>
  <pageSetup paperSize="9" scale="88" orientation="landscape" horizontalDpi="4294967292" verticalDpi="4294967292" copies="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workbookViewId="0">
      <selection activeCell="G33" sqref="G33"/>
    </sheetView>
  </sheetViews>
  <sheetFormatPr baseColWidth="10" defaultRowHeight="15"/>
  <cols>
    <col min="2" max="2" width="5.6640625" hidden="1" customWidth="1"/>
    <col min="3" max="3" width="17.33203125" customWidth="1"/>
    <col min="4" max="4" width="13.6640625" customWidth="1"/>
  </cols>
  <sheetData>
    <row r="1" spans="1:9" ht="24">
      <c r="A1" s="29" t="s">
        <v>108</v>
      </c>
      <c r="B1" s="1"/>
      <c r="C1" s="1"/>
      <c r="D1" s="1"/>
      <c r="E1" s="1"/>
      <c r="F1" s="1"/>
    </row>
    <row r="3" spans="1:9" ht="19">
      <c r="A3" s="3" t="s">
        <v>112</v>
      </c>
    </row>
    <row r="5" spans="1:9" ht="21">
      <c r="A5" s="2" t="s">
        <v>107</v>
      </c>
      <c r="B5" s="2"/>
      <c r="C5" s="2"/>
      <c r="D5" s="2"/>
      <c r="E5" s="2"/>
    </row>
    <row r="6" spans="1:9" ht="19">
      <c r="A6" s="7" t="s">
        <v>109</v>
      </c>
      <c r="B6" s="7"/>
      <c r="D6" s="5" t="s">
        <v>110</v>
      </c>
      <c r="E6" s="5" t="s">
        <v>111</v>
      </c>
    </row>
    <row r="7" spans="1:9" ht="19">
      <c r="A7" s="8"/>
      <c r="B7" s="8"/>
      <c r="C7" s="114"/>
      <c r="D7" s="114"/>
      <c r="E7" s="115"/>
    </row>
    <row r="8" spans="1:9" ht="19">
      <c r="A8" s="116" t="s">
        <v>5</v>
      </c>
      <c r="B8" s="35"/>
      <c r="C8" s="35" t="s">
        <v>153</v>
      </c>
      <c r="D8" s="117"/>
      <c r="E8" s="118"/>
      <c r="G8" s="134"/>
      <c r="H8" s="128"/>
      <c r="I8" s="128"/>
    </row>
    <row r="9" spans="1:9" ht="19">
      <c r="A9" s="119" t="s">
        <v>6</v>
      </c>
      <c r="B9" s="35"/>
      <c r="C9" s="35" t="s">
        <v>154</v>
      </c>
      <c r="D9" s="117"/>
      <c r="E9" s="118"/>
      <c r="G9" s="134"/>
      <c r="H9" s="129"/>
      <c r="I9" s="129"/>
    </row>
    <row r="10" spans="1:9" ht="19">
      <c r="A10" s="13" t="s">
        <v>7</v>
      </c>
      <c r="B10" s="12"/>
      <c r="C10" s="12" t="s">
        <v>155</v>
      </c>
      <c r="D10" s="117"/>
      <c r="E10" s="118"/>
      <c r="G10" s="134"/>
    </row>
    <row r="11" spans="1:9" ht="19">
      <c r="A11" s="14" t="s">
        <v>9</v>
      </c>
      <c r="B11" s="35"/>
      <c r="C11" s="35"/>
      <c r="D11" s="117"/>
      <c r="E11" s="118"/>
    </row>
    <row r="12" spans="1:9" ht="19">
      <c r="A12" s="120" t="s">
        <v>99</v>
      </c>
      <c r="B12" s="35"/>
      <c r="C12" s="35"/>
      <c r="D12" s="12"/>
      <c r="E12" s="12"/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"/>
  <sheetViews>
    <sheetView workbookViewId="0">
      <selection activeCell="H17" sqref="H17"/>
    </sheetView>
  </sheetViews>
  <sheetFormatPr baseColWidth="10" defaultRowHeight="15"/>
  <cols>
    <col min="2" max="2" width="0" hidden="1" customWidth="1"/>
    <col min="3" max="3" width="24.33203125" customWidth="1"/>
    <col min="4" max="4" width="13.33203125" customWidth="1"/>
  </cols>
  <sheetData>
    <row r="1" spans="1:9" ht="24">
      <c r="A1" s="29" t="s">
        <v>108</v>
      </c>
      <c r="B1" s="1"/>
      <c r="C1" s="1"/>
      <c r="D1" s="1"/>
    </row>
    <row r="3" spans="1:9" ht="19">
      <c r="A3" s="3" t="s">
        <v>90</v>
      </c>
    </row>
    <row r="5" spans="1:9" ht="21">
      <c r="A5" s="2" t="s">
        <v>107</v>
      </c>
      <c r="B5" s="2"/>
      <c r="C5" s="2"/>
      <c r="D5" s="2"/>
      <c r="E5" s="2"/>
    </row>
    <row r="6" spans="1:9" ht="19">
      <c r="A6" s="7" t="s">
        <v>109</v>
      </c>
      <c r="B6" s="7"/>
      <c r="D6" s="5" t="s">
        <v>110</v>
      </c>
      <c r="E6" s="5" t="s">
        <v>111</v>
      </c>
    </row>
    <row r="7" spans="1:9" ht="19">
      <c r="A7" s="8"/>
      <c r="B7" s="8"/>
      <c r="C7" s="114"/>
      <c r="D7" s="114"/>
      <c r="E7" s="115"/>
    </row>
    <row r="8" spans="1:9" ht="19">
      <c r="A8" s="116" t="s">
        <v>5</v>
      </c>
      <c r="B8" s="35"/>
      <c r="C8" s="35" t="s">
        <v>36</v>
      </c>
      <c r="D8" s="117"/>
      <c r="E8" s="118"/>
      <c r="G8" s="134"/>
      <c r="H8" s="129"/>
      <c r="I8" s="129"/>
    </row>
    <row r="9" spans="1:9" ht="19">
      <c r="A9" s="119" t="s">
        <v>6</v>
      </c>
      <c r="B9" s="35"/>
      <c r="C9" s="35" t="s">
        <v>37</v>
      </c>
      <c r="D9" s="117"/>
      <c r="E9" s="118"/>
      <c r="G9" s="134"/>
      <c r="H9" s="128"/>
      <c r="I9" s="128"/>
    </row>
    <row r="10" spans="1:9" ht="19">
      <c r="A10" s="13" t="s">
        <v>7</v>
      </c>
      <c r="B10" s="12"/>
      <c r="C10" s="12" t="s">
        <v>156</v>
      </c>
      <c r="D10" s="117"/>
      <c r="E10" s="118"/>
      <c r="G10" s="134"/>
      <c r="H10" s="128"/>
      <c r="I10" s="128"/>
    </row>
    <row r="11" spans="1:9" ht="19">
      <c r="A11" s="14" t="s">
        <v>9</v>
      </c>
      <c r="B11" s="35"/>
      <c r="C11" s="35" t="s">
        <v>160</v>
      </c>
      <c r="D11" s="117"/>
      <c r="E11" s="118"/>
    </row>
    <row r="12" spans="1:9" ht="19">
      <c r="A12" s="120" t="s">
        <v>99</v>
      </c>
      <c r="B12" s="35"/>
      <c r="C12" s="35"/>
      <c r="D12" s="12"/>
      <c r="E12" s="12"/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SCHEDULE</vt:lpstr>
      <vt:lpstr>STATE TITLES ALLOCATIONS</vt:lpstr>
      <vt:lpstr>18 BOYS</vt:lpstr>
      <vt:lpstr>16 BOYS</vt:lpstr>
      <vt:lpstr>14 BOYS</vt:lpstr>
      <vt:lpstr>12 BOYS</vt:lpstr>
      <vt:lpstr>GIRLS</vt:lpstr>
      <vt:lpstr>18 GIRLS</vt:lpstr>
      <vt:lpstr>16 GIRLS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2017-05-11T02:22:25Z</cp:lastPrinted>
  <dcterms:created xsi:type="dcterms:W3CDTF">2006-09-16T00:00:00Z</dcterms:created>
  <dcterms:modified xsi:type="dcterms:W3CDTF">2018-05-11T22:17:38Z</dcterms:modified>
</cp:coreProperties>
</file>