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9005"/>
  <workbookPr/>
  <mc:AlternateContent xmlns:mc="http://schemas.openxmlformats.org/markup-compatibility/2006">
    <mc:Choice Requires="x15">
      <x15ac:absPath xmlns:x15ac="http://schemas.microsoft.com/office/spreadsheetml/2010/11/ac" url="/Users/adamhuban/Dropbox (Surfing NSW)/staff snsw/Events/2018 Events/LONGBOARD:SUP/LONGBOARDS/RESULTS/"/>
    </mc:Choice>
  </mc:AlternateContent>
  <bookViews>
    <workbookView xWindow="0" yWindow="0" windowWidth="28800" windowHeight="18000"/>
  </bookViews>
  <sheets>
    <sheet name="SCHEDULE" sheetId="16" r:id="rId1"/>
    <sheet name="O70 Men" sheetId="1" r:id="rId2"/>
    <sheet name="O65 Men" sheetId="2" r:id="rId3"/>
    <sheet name="O60 Men" sheetId="3" r:id="rId4"/>
    <sheet name="O55 Men" sheetId="4" r:id="rId5"/>
    <sheet name="O50 Men" sheetId="5" r:id="rId6"/>
    <sheet name="O45 Men" sheetId="6" r:id="rId7"/>
    <sheet name="O40 Men" sheetId="7" r:id="rId8"/>
    <sheet name="O40 Women" sheetId="8" r:id="rId9"/>
    <sheet name="Open Men" sheetId="9" r:id="rId10"/>
    <sheet name="Open Women &amp; U18 Girls" sheetId="10" r:id="rId11"/>
    <sheet name="Under 18 Boys" sheetId="12" r:id="rId12"/>
    <sheet name="O40 Mens Log" sheetId="13" r:id="rId13"/>
    <sheet name="Open Mens Log" sheetId="14" r:id="rId14"/>
    <sheet name="Junior Log" sheetId="15" r:id="rId15"/>
    <sheet name="RESULTS" sheetId="17" r:id="rId16"/>
  </sheets>
  <definedNames>
    <definedName name="_xlnm.Print_Area" localSheetId="7">'O40 Men'!$L$6:$T$14</definedName>
    <definedName name="_xlnm.Print_Area" localSheetId="5">'O50 Men'!$Q$7:$Y$20</definedName>
    <definedName name="_xlnm.Print_Area" localSheetId="4">'O55 Men'!$Q$8:$Y$21</definedName>
    <definedName name="_xlnm.Print_Area" localSheetId="3">'O60 Men'!$L$3:$T$16</definedName>
    <definedName name="_xlnm.Print_Area" localSheetId="1">'O70 Men'!$G$5:$O$12</definedName>
    <definedName name="_xlnm.Print_Area" localSheetId="9">'Open Men'!$L$5:$Z$22</definedName>
    <definedName name="_xlnm.Print_Area" localSheetId="15">RESULTS!$B$32:$I$48</definedName>
    <definedName name="_xlnm.Print_Area" localSheetId="0">SCHEDULE!$AI$13:$AN$27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7" l="1"/>
  <c r="M13" i="7"/>
  <c r="H13" i="7"/>
  <c r="R12" i="7"/>
  <c r="M12" i="7"/>
  <c r="H12" i="7"/>
  <c r="R11" i="7"/>
  <c r="M11" i="7"/>
  <c r="H11" i="7"/>
  <c r="R10" i="7"/>
  <c r="M10" i="7"/>
  <c r="H10" i="7"/>
  <c r="M31" i="4"/>
  <c r="M24" i="4"/>
  <c r="M22" i="4"/>
  <c r="H22" i="4"/>
  <c r="R21" i="4"/>
  <c r="H21" i="4"/>
  <c r="R20" i="4"/>
  <c r="H20" i="4"/>
  <c r="R19" i="4"/>
  <c r="H19" i="4"/>
  <c r="W18" i="4"/>
  <c r="R18" i="4"/>
  <c r="W17" i="4"/>
  <c r="M17" i="4"/>
  <c r="W16" i="4"/>
  <c r="M16" i="4"/>
  <c r="W15" i="4"/>
  <c r="M15" i="4"/>
  <c r="H15" i="4"/>
  <c r="R14" i="4"/>
  <c r="H14" i="4"/>
  <c r="H13" i="4"/>
  <c r="R12" i="4"/>
  <c r="H12" i="4"/>
  <c r="M10" i="4"/>
  <c r="M8" i="4"/>
  <c r="R20" i="9"/>
  <c r="R19" i="9"/>
  <c r="R18" i="9"/>
  <c r="W17" i="9"/>
  <c r="R17" i="9"/>
  <c r="W16" i="9"/>
  <c r="W15" i="9"/>
  <c r="W14" i="9"/>
  <c r="R14" i="9"/>
  <c r="R13" i="9"/>
  <c r="R12" i="9"/>
  <c r="H12" i="9"/>
  <c r="R11" i="9"/>
  <c r="H11" i="9"/>
  <c r="R20" i="5"/>
  <c r="H20" i="5"/>
  <c r="R19" i="5"/>
  <c r="H19" i="5"/>
  <c r="R18" i="5"/>
  <c r="H18" i="5"/>
  <c r="W17" i="5"/>
  <c r="R17" i="5"/>
  <c r="M17" i="5"/>
  <c r="M16" i="5"/>
  <c r="W15" i="5"/>
  <c r="M15" i="5"/>
  <c r="R14" i="5"/>
  <c r="M14" i="5"/>
  <c r="R13" i="5"/>
  <c r="H13" i="5"/>
  <c r="R12" i="5"/>
  <c r="H12" i="5"/>
  <c r="R11" i="5"/>
  <c r="H11" i="5"/>
  <c r="M16" i="3"/>
  <c r="M15" i="3"/>
  <c r="M14" i="3"/>
  <c r="H13" i="3"/>
  <c r="R12" i="3"/>
  <c r="R11" i="3"/>
  <c r="H11" i="3"/>
  <c r="H10" i="3"/>
  <c r="M9" i="3"/>
  <c r="M8" i="3"/>
  <c r="M7" i="3"/>
</calcChain>
</file>

<file path=xl/sharedStrings.xml><?xml version="1.0" encoding="utf-8"?>
<sst xmlns="http://schemas.openxmlformats.org/spreadsheetml/2006/main" count="1431" uniqueCount="230">
  <si>
    <t xml:space="preserve">Heat Total </t>
  </si>
  <si>
    <t xml:space="preserve">Place </t>
  </si>
  <si>
    <t xml:space="preserve"> </t>
  </si>
  <si>
    <t>FINAL 2</t>
  </si>
  <si>
    <t>Red</t>
  </si>
  <si>
    <t>White</t>
  </si>
  <si>
    <t>Yellow</t>
  </si>
  <si>
    <t>Blue</t>
  </si>
  <si>
    <t xml:space="preserve">If surfers end up with the same points after both finals have been completed, Surfer with the Highest heat total from either final 1 or final 2 will be determined  the winner </t>
  </si>
  <si>
    <t>ROUND ONE</t>
  </si>
  <si>
    <t>Rd1 Ht1</t>
  </si>
  <si>
    <t>REQUALIFY ONE</t>
  </si>
  <si>
    <t>SEMI FINALS</t>
  </si>
  <si>
    <t>Ht1</t>
  </si>
  <si>
    <t>Rd1 Ht2</t>
  </si>
  <si>
    <t>REQUALIFY TWO</t>
  </si>
  <si>
    <t>FINAL</t>
  </si>
  <si>
    <t>Ht2</t>
  </si>
  <si>
    <t>Rd1 Ht3</t>
  </si>
  <si>
    <t>Q-FINAL</t>
  </si>
  <si>
    <t>HEAT TOTAL</t>
  </si>
  <si>
    <t xml:space="preserve">PLACE  </t>
  </si>
  <si>
    <t>Rd3 Ht1</t>
  </si>
  <si>
    <t xml:space="preserve">Rd3 Ht2 </t>
  </si>
  <si>
    <t xml:space="preserve">Rd3 Ht3 </t>
  </si>
  <si>
    <t>Rd1 Ht4</t>
  </si>
  <si>
    <t xml:space="preserve">Rd3 Ht4 </t>
  </si>
  <si>
    <t>SEMI FINAL</t>
  </si>
  <si>
    <t>Ht1 Rd1</t>
  </si>
  <si>
    <t>Ht1 Rd2</t>
  </si>
  <si>
    <t>Ht2 Rd1</t>
  </si>
  <si>
    <t>Ht2 Rd2</t>
  </si>
  <si>
    <t>Over 40 Logger</t>
  </si>
  <si>
    <t>Round 2</t>
  </si>
  <si>
    <t>REQUAL 1</t>
  </si>
  <si>
    <t>Junior Loggers</t>
  </si>
  <si>
    <t>David Pimm</t>
  </si>
  <si>
    <t>Daniel Bond</t>
  </si>
  <si>
    <t>Alan Atkins</t>
  </si>
  <si>
    <t>Earle Page</t>
  </si>
  <si>
    <t>Philip Clifford</t>
  </si>
  <si>
    <t>George Watt</t>
  </si>
  <si>
    <t>Green</t>
  </si>
  <si>
    <t>Jason Livingston</t>
  </si>
  <si>
    <t>Craig Munro</t>
  </si>
  <si>
    <t>Mal Mckay</t>
  </si>
  <si>
    <t>Simon Gates</t>
  </si>
  <si>
    <t>Matt Rawson</t>
  </si>
  <si>
    <t>Australian Skin Cancer Clinics NSW Over Age Longboard State Titles 2018</t>
  </si>
  <si>
    <t>Over 55 Longboards</t>
  </si>
  <si>
    <t>Over 60 Longboards</t>
  </si>
  <si>
    <t>Over 65 Longboards</t>
  </si>
  <si>
    <t>Over 70 Longboards</t>
  </si>
  <si>
    <t>Over 50 Longboards</t>
  </si>
  <si>
    <t>Over 45 Longboards</t>
  </si>
  <si>
    <t>Over 40 Longboards</t>
  </si>
  <si>
    <t>Over 40 Women Longboards</t>
  </si>
  <si>
    <t>Vivienne Cresswell</t>
  </si>
  <si>
    <t>Mandy Penhall</t>
  </si>
  <si>
    <t>Crystal Gerbach</t>
  </si>
  <si>
    <t>Open Women &amp; U18 Girls Longboards</t>
  </si>
  <si>
    <t>Tully White</t>
  </si>
  <si>
    <t>Kristal Gerbach</t>
  </si>
  <si>
    <t>Blaze Roberts</t>
  </si>
  <si>
    <t>Ava Roberston</t>
  </si>
  <si>
    <t>FINAL 1</t>
  </si>
  <si>
    <t>Rd 1 Ht 1</t>
  </si>
  <si>
    <t>PLACE</t>
  </si>
  <si>
    <t>POINTS</t>
  </si>
  <si>
    <t>Rd 2 Ht 1</t>
  </si>
  <si>
    <t>Final combined leaderboard</t>
  </si>
  <si>
    <t>Final Combination points</t>
  </si>
  <si>
    <t>Final place</t>
  </si>
  <si>
    <t>*Each competitor will surf twice &amp; be awarded points depending on their final placing in each heat, the points structure is as follows;</t>
  </si>
  <si>
    <t>1st place= 10 points</t>
  </si>
  <si>
    <t>2nd place= 8 points</t>
  </si>
  <si>
    <t>3rd place= 5 points</t>
  </si>
  <si>
    <t>4th place= 3 points</t>
  </si>
  <si>
    <t>5th place = 1 point</t>
  </si>
  <si>
    <t>U18 Boys</t>
  </si>
  <si>
    <t>Sam  Ticknor</t>
  </si>
  <si>
    <t>Thomas O'Connor</t>
  </si>
  <si>
    <t>Kyan Falvey</t>
  </si>
  <si>
    <t>Dylan Kelly</t>
  </si>
  <si>
    <t>Sam Ticknor</t>
  </si>
  <si>
    <t>Open Mens Logger</t>
  </si>
  <si>
    <t>Samantha Walker</t>
  </si>
  <si>
    <t>Mark Ingleby</t>
  </si>
  <si>
    <t>Jonathon Lavers</t>
  </si>
  <si>
    <t>Paul Guthrie</t>
  </si>
  <si>
    <t>John Murray</t>
  </si>
  <si>
    <t>Tony Abood</t>
  </si>
  <si>
    <t>Neil Frederiksen</t>
  </si>
  <si>
    <t>Charlie O'Sullivan</t>
  </si>
  <si>
    <t>Tim Reilly</t>
  </si>
  <si>
    <t>George Haskas</t>
  </si>
  <si>
    <t>Mick Gett</t>
  </si>
  <si>
    <t>John Fraser</t>
  </si>
  <si>
    <t>Mike Griggs</t>
  </si>
  <si>
    <t>Craig Jones</t>
  </si>
  <si>
    <t>Garry Farrell</t>
  </si>
  <si>
    <t>JP Willis</t>
  </si>
  <si>
    <t>Neale Ashby</t>
  </si>
  <si>
    <t>Ian Obrien</t>
  </si>
  <si>
    <t>Tony Whillock</t>
  </si>
  <si>
    <t>Jason Kelly</t>
  </si>
  <si>
    <t>Ryan Chelman</t>
  </si>
  <si>
    <t>Ty Webber</t>
  </si>
  <si>
    <t>William Crowe</t>
  </si>
  <si>
    <t>Trent Merifield</t>
  </si>
  <si>
    <t xml:space="preserve">Glen Fitzgerald </t>
  </si>
  <si>
    <t>Matt Mulder</t>
  </si>
  <si>
    <t>Frank Murphy</t>
  </si>
  <si>
    <t>Pat O'Rourke</t>
  </si>
  <si>
    <t>Barton Smith</t>
  </si>
  <si>
    <t>Max  Weston</t>
  </si>
  <si>
    <t>Ray Lawrence</t>
  </si>
  <si>
    <t>Jared Neal</t>
  </si>
  <si>
    <t>Joel Tilley</t>
  </si>
  <si>
    <t>John Skinner</t>
  </si>
  <si>
    <t>Storm Carter</t>
  </si>
  <si>
    <t>Open Men Longboards</t>
  </si>
  <si>
    <t>Day 1 Tuesday 19th June, 2018</t>
  </si>
  <si>
    <t>Day 2 Wednesday 20th June, 2018</t>
  </si>
  <si>
    <t>DAY 3 Thursday 21st June</t>
  </si>
  <si>
    <t>Heat No.</t>
  </si>
  <si>
    <t>Division</t>
  </si>
  <si>
    <t>Round</t>
  </si>
  <si>
    <t>Start Time</t>
  </si>
  <si>
    <t>Day 4 Friday 22nd June</t>
  </si>
  <si>
    <t>Day 5 Saturday 23rd June</t>
  </si>
  <si>
    <t>DAY 6 Sunday 24th June</t>
  </si>
  <si>
    <t>OVER 55 MEN LONGBOARD</t>
  </si>
  <si>
    <t>ROUND 1</t>
  </si>
  <si>
    <t>HEAT 1</t>
  </si>
  <si>
    <t>20min</t>
  </si>
  <si>
    <t>OVER 50 MEN LONGBOARD</t>
  </si>
  <si>
    <t>RE-QUAL 1</t>
  </si>
  <si>
    <t>OVER 40's MEN SUP</t>
  </si>
  <si>
    <t>OPEN MEN SUP</t>
  </si>
  <si>
    <t>OPEN WOMEN SUP</t>
  </si>
  <si>
    <t>OPEN MEN LONGBOARD</t>
  </si>
  <si>
    <t>REQUALIFY 2</t>
  </si>
  <si>
    <t>HEAT 2</t>
  </si>
  <si>
    <t>UNDER 18 BOYS LONGBOARD</t>
  </si>
  <si>
    <t>HEAT 3</t>
  </si>
  <si>
    <t>JUNIOR MEN SUP</t>
  </si>
  <si>
    <t>ROUND 2</t>
  </si>
  <si>
    <t>HEAT 4</t>
  </si>
  <si>
    <t>OVER 60 MEN LONGBOARD</t>
  </si>
  <si>
    <t>Over 10ft SUP</t>
  </si>
  <si>
    <t>HEAT 5</t>
  </si>
  <si>
    <t>Junior Logger</t>
  </si>
  <si>
    <t>OVER 50's OPEN SUP</t>
  </si>
  <si>
    <t>RE-QUAL 2</t>
  </si>
  <si>
    <t>OVER 40 MEN LOGS</t>
  </si>
  <si>
    <t>OVER 40 MEN LONGBOARD</t>
  </si>
  <si>
    <t>OPEN MEN LOGS</t>
  </si>
  <si>
    <t>OVER 40's WOMEN SUP</t>
  </si>
  <si>
    <t>OVER 70 MEN LONGBOARD</t>
  </si>
  <si>
    <t>OVER 65 MEN LONGBOARD</t>
  </si>
  <si>
    <t>OVER 45 MEN LONGBOARD</t>
  </si>
  <si>
    <t>OVER 40's WOMEN LONGBOARD</t>
  </si>
  <si>
    <t xml:space="preserve">FINAL </t>
  </si>
  <si>
    <t xml:space="preserve">Please call Event hotline (0458 247 212) after 6:30am each event day for </t>
  </si>
  <si>
    <t>confirmed Running Schedule &amp; Contest Venue</t>
  </si>
  <si>
    <t>Prime Contest Location is Port Stephens</t>
  </si>
  <si>
    <t>Options of Birubi Beach/ One Mile / Fingal Bay</t>
  </si>
  <si>
    <t xml:space="preserve">First Heat of day check in at 7:00am for a 7:30am start </t>
  </si>
  <si>
    <t>Please note the schedule is subject to change</t>
  </si>
  <si>
    <t>LONGBOARD</t>
  </si>
  <si>
    <t>SUP</t>
  </si>
  <si>
    <t>LOGGER</t>
  </si>
  <si>
    <t>ROUND TWO</t>
  </si>
  <si>
    <t>REQUAL</t>
  </si>
  <si>
    <t>Mike Clayton-Brown</t>
  </si>
  <si>
    <t>Suellen Goyne</t>
  </si>
  <si>
    <t>Mark Watson</t>
  </si>
  <si>
    <t>OPEN WOMEN &amp; U18 GIRLS LONGBOARD</t>
  </si>
  <si>
    <t>Marcus Whillock</t>
  </si>
  <si>
    <t>Jayce Pioli</t>
  </si>
  <si>
    <t>Scott Dorrough</t>
  </si>
  <si>
    <t>7:30am</t>
  </si>
  <si>
    <t>N/S</t>
  </si>
  <si>
    <t>Earl Page</t>
  </si>
  <si>
    <t>20 min</t>
  </si>
  <si>
    <t>Over 40 Mens Longboard</t>
  </si>
  <si>
    <t>Over 50 Mens Longboard</t>
  </si>
  <si>
    <t>Over 60 Mens Longboard</t>
  </si>
  <si>
    <t>Over 55 Mens Longboard</t>
  </si>
  <si>
    <t>Results</t>
  </si>
  <si>
    <t>Over 40 Womens Longboard</t>
  </si>
  <si>
    <t>Over 45 Mens Longboard</t>
  </si>
  <si>
    <t>Over 40 Mens Logger</t>
  </si>
  <si>
    <t>Over 65 Mens Longboard</t>
  </si>
  <si>
    <t>Over 70 Mens Longboard</t>
  </si>
  <si>
    <t>Final Combination Points</t>
  </si>
  <si>
    <t>Phillip Clifford</t>
  </si>
  <si>
    <t>Open Mens Longboard</t>
  </si>
  <si>
    <t xml:space="preserve">Matt Rawson </t>
  </si>
  <si>
    <t>18 (9.27)</t>
  </si>
  <si>
    <t>18 (8.83)</t>
  </si>
  <si>
    <t>13 (8.86)</t>
  </si>
  <si>
    <t>13 (8.83)</t>
  </si>
  <si>
    <t>N/A</t>
  </si>
  <si>
    <t>Mark Ingleby (Injured)</t>
  </si>
  <si>
    <t>2(7)</t>
  </si>
  <si>
    <t>3(6.1)</t>
  </si>
  <si>
    <t>Paul Gutherie</t>
  </si>
  <si>
    <t xml:space="preserve"> Jason Livingston</t>
  </si>
  <si>
    <t xml:space="preserve">Registration for SUP Technical </t>
  </si>
  <si>
    <t>SUP TECHNICAL RACE - ALL DIVISIONS (PLEASE REFER TO RACE DOC)</t>
  </si>
  <si>
    <t>Braden O'Rourke</t>
  </si>
  <si>
    <t>Points</t>
  </si>
  <si>
    <t>Glen Fitzgerald</t>
  </si>
  <si>
    <t>Max Weston</t>
  </si>
  <si>
    <t>Under 18 Boys Longboard</t>
  </si>
  <si>
    <t>Jayce Piolo</t>
  </si>
  <si>
    <t>13 (10.64)</t>
  </si>
  <si>
    <t>Marcus Whilock</t>
  </si>
  <si>
    <t>13 (9.56)</t>
  </si>
  <si>
    <t>4 (7.07)</t>
  </si>
  <si>
    <t>4 (5.44)</t>
  </si>
  <si>
    <t>13 (11.67)</t>
  </si>
  <si>
    <t>13 (8.13)</t>
  </si>
  <si>
    <t>Ava Roberts</t>
  </si>
  <si>
    <t>Open Women Longboard</t>
  </si>
  <si>
    <t>U18 Girls</t>
  </si>
  <si>
    <t>Open Women</t>
  </si>
  <si>
    <r>
      <t xml:space="preserve">Kristal Gerbach </t>
    </r>
    <r>
      <rPr>
        <b/>
        <sz val="14"/>
        <color theme="1"/>
        <rFont val="Calibri"/>
        <family val="2"/>
        <scheme val="minor"/>
      </rPr>
      <t>(Not Here)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</si>
</sst>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.5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3"/>
      <color theme="1"/>
      <name val="Calibri"/>
      <family val="2"/>
      <scheme val="minor"/>
    </font>
    <font>
      <b/>
      <sz val="13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</font>
    <font>
      <sz val="8"/>
      <name val="Calibri"/>
      <family val="2"/>
      <scheme val="minor"/>
    </font>
    <font>
      <sz val="11"/>
      <name val="Arial"/>
      <family val="2"/>
      <charset val="204"/>
    </font>
    <font>
      <b/>
      <sz val="12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8DB4E2"/>
        <bgColor rgb="FF8DB4E2"/>
      </patternFill>
    </fill>
    <fill>
      <patternFill patternType="solid">
        <fgColor rgb="FFFFE699"/>
        <bgColor rgb="FFFFE699"/>
      </patternFill>
    </fill>
    <fill>
      <patternFill patternType="solid">
        <fgColor rgb="FFB7DEE8"/>
        <bgColor rgb="FFB7DEE8"/>
      </patternFill>
    </fill>
    <fill>
      <patternFill patternType="solid">
        <fgColor rgb="FFF8CBAD"/>
        <bgColor rgb="FFF8CBAD"/>
      </patternFill>
    </fill>
    <fill>
      <patternFill patternType="solid">
        <fgColor rgb="FFCCFFCC"/>
        <bgColor rgb="FFCCFFCC"/>
      </patternFill>
    </fill>
    <fill>
      <patternFill patternType="solid">
        <fgColor rgb="FFA9D08E"/>
        <bgColor rgb="FFA9D08E"/>
      </patternFill>
    </fill>
    <fill>
      <patternFill patternType="solid">
        <fgColor rgb="FFEE2BA9"/>
        <bgColor rgb="FFEE2BA9"/>
      </patternFill>
    </fill>
    <fill>
      <patternFill patternType="solid">
        <fgColor rgb="FFD5A6BD"/>
        <bgColor rgb="FFD5A6BD"/>
      </patternFill>
    </fill>
    <fill>
      <patternFill patternType="solid">
        <fgColor rgb="FF8EA9DB"/>
        <bgColor rgb="FF8EA9DB"/>
      </patternFill>
    </fill>
    <fill>
      <patternFill patternType="solid">
        <fgColor rgb="FFF4B084"/>
        <bgColor rgb="FFF4B084"/>
      </patternFill>
    </fill>
    <fill>
      <patternFill patternType="solid">
        <fgColor rgb="FFA5A5A5"/>
        <bgColor rgb="FFA5A5A5"/>
      </patternFill>
    </fill>
    <fill>
      <patternFill patternType="solid">
        <fgColor rgb="FF5B9BD5"/>
        <bgColor rgb="FF5B9BD5"/>
      </patternFill>
    </fill>
    <fill>
      <patternFill patternType="solid">
        <fgColor rgb="FFBDD7EE"/>
        <bgColor rgb="FFBDD7EE"/>
      </patternFill>
    </fill>
    <fill>
      <patternFill patternType="solid">
        <fgColor rgb="FFE7E6E6"/>
        <bgColor rgb="FFE7E6E6"/>
      </patternFill>
    </fill>
    <fill>
      <patternFill patternType="solid">
        <fgColor rgb="FFC3FFC1"/>
        <bgColor rgb="FFC3FFC1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4DE0CC"/>
        <bgColor rgb="FFC6E0B4"/>
      </patternFill>
    </fill>
    <fill>
      <patternFill patternType="solid">
        <fgColor rgb="FFDA18EF"/>
        <bgColor rgb="FFAEAAAA"/>
      </patternFill>
    </fill>
    <fill>
      <patternFill patternType="solid">
        <fgColor theme="2" tint="-0.249977111117893"/>
        <bgColor rgb="FF8DB4E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7" fillId="0" borderId="0" xfId="0" applyFont="1" applyFill="1" applyBorder="1"/>
    <xf numFmtId="0" fontId="0" fillId="0" borderId="2" xfId="0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Alignment="1">
      <alignment horizontal="center"/>
    </xf>
    <xf numFmtId="0" fontId="5" fillId="4" borderId="1" xfId="0" applyFont="1" applyFill="1" applyBorder="1"/>
    <xf numFmtId="0" fontId="7" fillId="0" borderId="2" xfId="0" applyFont="1" applyBorder="1"/>
    <xf numFmtId="0" fontId="3" fillId="0" borderId="4" xfId="0" applyFont="1" applyBorder="1"/>
    <xf numFmtId="0" fontId="3" fillId="0" borderId="0" xfId="0" applyFont="1" applyBorder="1"/>
    <xf numFmtId="0" fontId="1" fillId="0" borderId="2" xfId="0" applyFont="1" applyBorder="1"/>
    <xf numFmtId="0" fontId="3" fillId="0" borderId="5" xfId="0" applyFont="1" applyBorder="1"/>
    <xf numFmtId="0" fontId="3" fillId="0" borderId="6" xfId="0" applyFont="1" applyBorder="1"/>
    <xf numFmtId="0" fontId="1" fillId="5" borderId="3" xfId="0" applyFont="1" applyFill="1" applyBorder="1"/>
    <xf numFmtId="0" fontId="1" fillId="6" borderId="3" xfId="0" applyFont="1" applyFill="1" applyBorder="1"/>
    <xf numFmtId="0" fontId="3" fillId="0" borderId="7" xfId="0" applyFont="1" applyBorder="1"/>
    <xf numFmtId="0" fontId="5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7" fillId="0" borderId="3" xfId="0" applyFont="1" applyBorder="1"/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6" borderId="2" xfId="0" applyFont="1" applyFill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5" borderId="2" xfId="0" applyFont="1" applyFill="1" applyBorder="1"/>
    <xf numFmtId="2" fontId="3" fillId="0" borderId="10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Fill="1" applyBorder="1"/>
    <xf numFmtId="0" fontId="10" fillId="0" borderId="0" xfId="0" applyFont="1" applyFill="1" applyBorder="1"/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Border="1"/>
    <xf numFmtId="0" fontId="12" fillId="4" borderId="1" xfId="0" applyFont="1" applyFill="1" applyBorder="1"/>
    <xf numFmtId="0" fontId="13" fillId="0" borderId="1" xfId="0" applyFont="1" applyBorder="1"/>
    <xf numFmtId="0" fontId="13" fillId="0" borderId="8" xfId="0" applyFont="1" applyBorder="1"/>
    <xf numFmtId="0" fontId="13" fillId="0" borderId="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/>
    <xf numFmtId="0" fontId="8" fillId="0" borderId="2" xfId="0" applyFont="1" applyBorder="1"/>
    <xf numFmtId="0" fontId="13" fillId="0" borderId="2" xfId="0" applyFont="1" applyBorder="1"/>
    <xf numFmtId="0" fontId="13" fillId="0" borderId="9" xfId="0" applyFont="1" applyBorder="1"/>
    <xf numFmtId="0" fontId="13" fillId="0" borderId="9" xfId="0" applyFont="1" applyBorder="1" applyAlignment="1">
      <alignment horizontal="center"/>
    </xf>
    <xf numFmtId="0" fontId="8" fillId="5" borderId="3" xfId="0" applyFont="1" applyFill="1" applyBorder="1"/>
    <xf numFmtId="0" fontId="8" fillId="6" borderId="3" xfId="0" applyFont="1" applyFill="1" applyBorder="1"/>
    <xf numFmtId="0" fontId="13" fillId="0" borderId="3" xfId="0" applyFont="1" applyBorder="1"/>
    <xf numFmtId="0" fontId="13" fillId="0" borderId="10" xfId="0" applyFont="1" applyBorder="1"/>
    <xf numFmtId="0" fontId="13" fillId="0" borderId="10" xfId="0" applyFont="1" applyBorder="1" applyAlignment="1">
      <alignment horizontal="center"/>
    </xf>
    <xf numFmtId="0" fontId="1" fillId="0" borderId="0" xfId="0" applyFont="1" applyFill="1" applyBorder="1"/>
    <xf numFmtId="0" fontId="14" fillId="0" borderId="0" xfId="0" applyFont="1" applyFill="1" applyBorder="1"/>
    <xf numFmtId="0" fontId="3" fillId="0" borderId="0" xfId="0" applyFont="1" applyFill="1" applyBorder="1"/>
    <xf numFmtId="0" fontId="5" fillId="4" borderId="2" xfId="0" applyFont="1" applyFill="1" applyBorder="1"/>
    <xf numFmtId="0" fontId="2" fillId="3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7" fillId="0" borderId="2" xfId="0" applyFont="1" applyFill="1" applyBorder="1"/>
    <xf numFmtId="0" fontId="14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2" xfId="0" applyFont="1" applyBorder="1" applyAlignment="1"/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1" fillId="2" borderId="2" xfId="0" applyFont="1" applyFill="1" applyBorder="1"/>
    <xf numFmtId="0" fontId="20" fillId="0" borderId="2" xfId="0" applyFont="1" applyBorder="1" applyAlignment="1">
      <alignment horizontal="left"/>
    </xf>
    <xf numFmtId="0" fontId="20" fillId="0" borderId="2" xfId="0" applyFont="1" applyBorder="1"/>
    <xf numFmtId="0" fontId="21" fillId="0" borderId="2" xfId="0" applyFont="1" applyBorder="1"/>
    <xf numFmtId="0" fontId="4" fillId="7" borderId="2" xfId="0" applyFont="1" applyFill="1" applyBorder="1"/>
    <xf numFmtId="0" fontId="6" fillId="0" borderId="0" xfId="0" applyFont="1"/>
    <xf numFmtId="0" fontId="22" fillId="0" borderId="0" xfId="0" applyFont="1"/>
    <xf numFmtId="0" fontId="7" fillId="0" borderId="2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5" fillId="0" borderId="0" xfId="0" applyFont="1"/>
    <xf numFmtId="0" fontId="26" fillId="0" borderId="0" xfId="0" applyFont="1" applyAlignment="1"/>
    <xf numFmtId="0" fontId="0" fillId="0" borderId="0" xfId="0" applyFont="1" applyAlignment="1"/>
    <xf numFmtId="0" fontId="27" fillId="0" borderId="0" xfId="0" applyFont="1" applyAlignment="1"/>
    <xf numFmtId="0" fontId="27" fillId="8" borderId="0" xfId="0" applyFont="1" applyFill="1" applyAlignment="1"/>
    <xf numFmtId="0" fontId="27" fillId="9" borderId="0" xfId="0" applyFont="1" applyFill="1" applyAlignment="1"/>
    <xf numFmtId="0" fontId="27" fillId="10" borderId="0" xfId="0" applyFont="1" applyFill="1" applyAlignment="1"/>
    <xf numFmtId="0" fontId="27" fillId="11" borderId="0" xfId="0" applyFont="1" applyFill="1" applyAlignment="1"/>
    <xf numFmtId="0" fontId="27" fillId="0" borderId="0" xfId="0" applyFont="1" applyAlignment="1">
      <alignment horizontal="right"/>
    </xf>
    <xf numFmtId="0" fontId="27" fillId="0" borderId="0" xfId="0" applyFont="1" applyAlignment="1"/>
    <xf numFmtId="0" fontId="27" fillId="12" borderId="0" xfId="0" applyFont="1" applyFill="1" applyAlignment="1"/>
    <xf numFmtId="0" fontId="27" fillId="13" borderId="0" xfId="0" applyFont="1" applyFill="1" applyAlignment="1"/>
    <xf numFmtId="0" fontId="27" fillId="14" borderId="0" xfId="0" applyFont="1" applyFill="1" applyAlignment="1"/>
    <xf numFmtId="0" fontId="28" fillId="15" borderId="0" xfId="0" applyFont="1" applyFill="1" applyAlignment="1"/>
    <xf numFmtId="0" fontId="27" fillId="16" borderId="0" xfId="0" applyFont="1" applyFill="1" applyAlignment="1"/>
    <xf numFmtId="0" fontId="27" fillId="17" borderId="0" xfId="0" applyFont="1" applyFill="1" applyAlignment="1"/>
    <xf numFmtId="0" fontId="27" fillId="18" borderId="0" xfId="0" applyFont="1" applyFill="1" applyAlignment="1"/>
    <xf numFmtId="0" fontId="27" fillId="19" borderId="0" xfId="0" applyFont="1" applyFill="1" applyAlignment="1"/>
    <xf numFmtId="0" fontId="27" fillId="20" borderId="0" xfId="0" applyFont="1" applyFill="1" applyAlignment="1"/>
    <xf numFmtId="0" fontId="27" fillId="21" borderId="0" xfId="0" applyFont="1" applyFill="1" applyAlignment="1"/>
    <xf numFmtId="0" fontId="27" fillId="22" borderId="0" xfId="0" applyFont="1" applyFill="1" applyAlignment="1"/>
    <xf numFmtId="0" fontId="27" fillId="23" borderId="0" xfId="0" applyFont="1" applyFill="1" applyAlignment="1"/>
    <xf numFmtId="0" fontId="29" fillId="24" borderId="0" xfId="0" applyFont="1" applyFill="1"/>
    <xf numFmtId="0" fontId="29" fillId="24" borderId="0" xfId="0" applyFont="1" applyFill="1" applyAlignment="1">
      <alignment horizontal="center"/>
    </xf>
    <xf numFmtId="0" fontId="30" fillId="24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/>
    <xf numFmtId="0" fontId="30" fillId="0" borderId="0" xfId="0" applyFont="1" applyBorder="1" applyAlignment="1">
      <alignment horizontal="center"/>
    </xf>
    <xf numFmtId="0" fontId="0" fillId="24" borderId="0" xfId="0" applyFill="1"/>
    <xf numFmtId="0" fontId="27" fillId="25" borderId="0" xfId="0" applyFont="1" applyFill="1" applyAlignment="1"/>
    <xf numFmtId="0" fontId="0" fillId="0" borderId="0" xfId="0" applyFill="1"/>
    <xf numFmtId="0" fontId="0" fillId="0" borderId="0" xfId="0" applyFont="1" applyFill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31" fillId="0" borderId="0" xfId="0" applyFont="1" applyFill="1" applyAlignment="1"/>
    <xf numFmtId="0" fontId="27" fillId="26" borderId="0" xfId="0" applyFont="1" applyFill="1" applyAlignment="1"/>
    <xf numFmtId="0" fontId="32" fillId="0" borderId="0" xfId="0" applyFont="1" applyFill="1" applyAlignment="1"/>
    <xf numFmtId="0" fontId="0" fillId="0" borderId="0" xfId="0" applyBorder="1"/>
    <xf numFmtId="0" fontId="33" fillId="0" borderId="0" xfId="0" applyFont="1"/>
    <xf numFmtId="0" fontId="34" fillId="0" borderId="0" xfId="0" applyFont="1"/>
    <xf numFmtId="0" fontId="34" fillId="0" borderId="0" xfId="0" applyFont="1" applyBorder="1"/>
    <xf numFmtId="0" fontId="33" fillId="0" borderId="1" xfId="0" applyFont="1" applyBorder="1"/>
    <xf numFmtId="0" fontId="1" fillId="0" borderId="1" xfId="0" applyFont="1" applyBorder="1"/>
    <xf numFmtId="0" fontId="35" fillId="0" borderId="0" xfId="0" applyFont="1"/>
    <xf numFmtId="0" fontId="33" fillId="0" borderId="2" xfId="0" applyFont="1" applyBorder="1"/>
    <xf numFmtId="0" fontId="33" fillId="0" borderId="0" xfId="0" applyFont="1" applyBorder="1"/>
    <xf numFmtId="0" fontId="5" fillId="4" borderId="11" xfId="0" applyFont="1" applyFill="1" applyBorder="1"/>
    <xf numFmtId="0" fontId="5" fillId="5" borderId="1" xfId="0" applyFont="1" applyFill="1" applyBorder="1"/>
    <xf numFmtId="0" fontId="1" fillId="3" borderId="2" xfId="0" applyFont="1" applyFill="1" applyBorder="1"/>
    <xf numFmtId="0" fontId="27" fillId="27" borderId="0" xfId="0" applyFont="1" applyFill="1" applyAlignment="1"/>
    <xf numFmtId="0" fontId="27" fillId="28" borderId="0" xfId="0" applyFont="1" applyFill="1" applyAlignment="1"/>
    <xf numFmtId="0" fontId="0" fillId="0" borderId="0" xfId="0" applyAlignment="1"/>
    <xf numFmtId="0" fontId="0" fillId="0" borderId="0" xfId="0" applyFill="1" applyAlignment="1"/>
    <xf numFmtId="0" fontId="7" fillId="0" borderId="2" xfId="0" applyFont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7" fillId="0" borderId="2" xfId="0" applyFont="1" applyBorder="1" applyAlignment="1">
      <alignment horizontal="left"/>
    </xf>
    <xf numFmtId="0" fontId="37" fillId="0" borderId="2" xfId="0" applyFont="1" applyBorder="1"/>
    <xf numFmtId="0" fontId="0" fillId="0" borderId="0" xfId="0" applyAlignment="1">
      <alignment horizontal="center"/>
    </xf>
    <xf numFmtId="0" fontId="12" fillId="0" borderId="9" xfId="0" applyFont="1" applyBorder="1"/>
    <xf numFmtId="0" fontId="12" fillId="0" borderId="2" xfId="0" applyFont="1" applyBorder="1"/>
    <xf numFmtId="0" fontId="3" fillId="0" borderId="3" xfId="0" applyFont="1" applyBorder="1" applyAlignment="1">
      <alignment horizontal="left"/>
    </xf>
    <xf numFmtId="0" fontId="16" fillId="0" borderId="0" xfId="0" applyFont="1"/>
    <xf numFmtId="0" fontId="38" fillId="0" borderId="0" xfId="0" applyFont="1" applyFill="1" applyBorder="1"/>
    <xf numFmtId="0" fontId="39" fillId="0" borderId="0" xfId="0" applyFont="1"/>
    <xf numFmtId="0" fontId="16" fillId="0" borderId="2" xfId="0" applyFont="1" applyBorder="1"/>
    <xf numFmtId="0" fontId="1" fillId="30" borderId="3" xfId="0" applyFont="1" applyFill="1" applyBorder="1"/>
    <xf numFmtId="0" fontId="4" fillId="29" borderId="2" xfId="0" applyFont="1" applyFill="1" applyBorder="1"/>
    <xf numFmtId="0" fontId="1" fillId="29" borderId="2" xfId="0" applyFont="1" applyFill="1" applyBorder="1"/>
    <xf numFmtId="0" fontId="41" fillId="0" borderId="2" xfId="0" applyFont="1" applyBorder="1"/>
    <xf numFmtId="0" fontId="40" fillId="0" borderId="2" xfId="0" applyFont="1" applyBorder="1"/>
    <xf numFmtId="0" fontId="5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6" fillId="24" borderId="0" xfId="0" applyFont="1" applyFill="1"/>
    <xf numFmtId="0" fontId="26" fillId="0" borderId="0" xfId="0" applyFont="1" applyAlignment="1"/>
    <xf numFmtId="0" fontId="0" fillId="0" borderId="0" xfId="0" applyFont="1" applyAlignment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29" borderId="0" xfId="0" applyFont="1" applyFill="1"/>
    <xf numFmtId="0" fontId="5" fillId="0" borderId="8" xfId="0" applyFont="1" applyBorder="1" applyAlignment="1">
      <alignment horizontal="center"/>
    </xf>
    <xf numFmtId="0" fontId="5" fillId="0" borderId="1" xfId="0" applyFont="1" applyBorder="1"/>
    <xf numFmtId="0" fontId="5" fillId="0" borderId="9" xfId="0" applyFont="1" applyBorder="1" applyAlignment="1">
      <alignment horizontal="center"/>
    </xf>
    <xf numFmtId="0" fontId="5" fillId="0" borderId="2" xfId="0" applyFont="1" applyBorder="1"/>
    <xf numFmtId="18" fontId="26" fillId="0" borderId="0" xfId="0" applyNumberFormat="1" applyFont="1" applyAlignment="1"/>
    <xf numFmtId="0" fontId="27" fillId="0" borderId="0" xfId="0" applyFont="1" applyFill="1" applyBorder="1" applyAlignment="1"/>
    <xf numFmtId="0" fontId="1" fillId="30" borderId="3" xfId="0" applyFont="1" applyFill="1" applyBorder="1" applyAlignment="1">
      <alignment horizontal="right"/>
    </xf>
    <xf numFmtId="0" fontId="1" fillId="29" borderId="2" xfId="0" applyFont="1" applyFill="1" applyBorder="1" applyAlignment="1">
      <alignment horizontal="right"/>
    </xf>
    <xf numFmtId="0" fontId="3" fillId="29" borderId="0" xfId="0" applyFont="1" applyFill="1" applyBorder="1" applyAlignment="1">
      <alignment horizontal="center"/>
    </xf>
    <xf numFmtId="0" fontId="3" fillId="29" borderId="0" xfId="0" applyFont="1" applyFill="1"/>
    <xf numFmtId="0" fontId="41" fillId="0" borderId="2" xfId="0" applyFont="1" applyFill="1" applyBorder="1"/>
    <xf numFmtId="0" fontId="41" fillId="0" borderId="2" xfId="0" applyFont="1" applyFill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33" fillId="0" borderId="2" xfId="0" applyFont="1" applyBorder="1" applyAlignment="1">
      <alignment horizontal="right"/>
    </xf>
    <xf numFmtId="0" fontId="41" fillId="0" borderId="2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26" fillId="0" borderId="0" xfId="0" applyFont="1" applyAlignment="1"/>
    <xf numFmtId="0" fontId="0" fillId="0" borderId="0" xfId="0" applyFont="1" applyAlignment="1"/>
    <xf numFmtId="0" fontId="7" fillId="0" borderId="0" xfId="0" applyFont="1" applyFill="1"/>
    <xf numFmtId="0" fontId="7" fillId="0" borderId="0" xfId="0" applyFont="1" applyFill="1" applyAlignment="1"/>
    <xf numFmtId="0" fontId="2" fillId="0" borderId="0" xfId="0" applyFont="1" applyFill="1" applyBorder="1"/>
    <xf numFmtId="0" fontId="33" fillId="0" borderId="0" xfId="0" applyFont="1" applyAlignment="1">
      <alignment horizontal="center"/>
    </xf>
    <xf numFmtId="0" fontId="34" fillId="2" borderId="2" xfId="0" applyFont="1" applyFill="1" applyBorder="1"/>
    <xf numFmtId="0" fontId="33" fillId="0" borderId="2" xfId="0" applyFont="1" applyBorder="1" applyAlignment="1">
      <alignment horizontal="left"/>
    </xf>
    <xf numFmtId="0" fontId="34" fillId="29" borderId="2" xfId="0" applyFont="1" applyFill="1" applyBorder="1"/>
    <xf numFmtId="0" fontId="34" fillId="0" borderId="2" xfId="0" applyFont="1" applyBorder="1"/>
    <xf numFmtId="0" fontId="3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7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/>
    <xf numFmtId="0" fontId="7" fillId="0" borderId="0" xfId="0" applyFont="1" applyFill="1" applyBorder="1" applyAlignment="1">
      <alignment horizontal="right"/>
    </xf>
    <xf numFmtId="0" fontId="34" fillId="29" borderId="2" xfId="0" applyFont="1" applyFill="1" applyBorder="1" applyAlignment="1">
      <alignment horizontal="right"/>
    </xf>
    <xf numFmtId="0" fontId="42" fillId="0" borderId="2" xfId="0" applyFont="1" applyBorder="1"/>
    <xf numFmtId="0" fontId="2" fillId="0" borderId="2" xfId="0" applyFont="1" applyBorder="1"/>
    <xf numFmtId="0" fontId="7" fillId="29" borderId="0" xfId="0" applyFont="1" applyFill="1"/>
    <xf numFmtId="0" fontId="34" fillId="0" borderId="2" xfId="0" applyFont="1" applyBorder="1" applyAlignment="1">
      <alignment horizontal="center"/>
    </xf>
    <xf numFmtId="0" fontId="35" fillId="0" borderId="0" xfId="0" applyFont="1" applyFill="1" applyBorder="1"/>
    <xf numFmtId="0" fontId="11" fillId="0" borderId="0" xfId="0" applyFont="1" applyFill="1" applyBorder="1"/>
    <xf numFmtId="0" fontId="34" fillId="0" borderId="0" xfId="0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DA18EF"/>
      <color rgb="FF988FAE"/>
      <color rgb="FF4DE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673100</xdr:colOff>
      <xdr:row>0</xdr:row>
      <xdr:rowOff>0</xdr:rowOff>
    </xdr:from>
    <xdr:to>
      <xdr:col>4</xdr:col>
      <xdr:colOff>533400</xdr:colOff>
      <xdr:row>11</xdr:row>
      <xdr:rowOff>171284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" y="0"/>
          <a:ext cx="4457700" cy="2508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39"/>
  <sheetViews>
    <sheetView tabSelected="1" zoomScale="120" zoomScaleNormal="120" workbookViewId="0">
      <selection activeCell="AJ41" sqref="AJ41"/>
    </sheetView>
  </sheetViews>
  <sheetFormatPr baseColWidth="10" defaultColWidth="11" defaultRowHeight="16" x14ac:dyDescent="0.2"/>
  <cols>
    <col min="2" max="2" width="27.83203125" customWidth="1"/>
    <col min="8" max="8" width="27.6640625" customWidth="1"/>
    <col min="14" max="14" width="28.1640625" customWidth="1"/>
    <col min="17" max="17" width="11.83203125" style="137" customWidth="1"/>
    <col min="21" max="21" width="24.6640625" customWidth="1"/>
    <col min="24" max="24" width="11" style="137"/>
    <col min="28" max="28" width="25.33203125" customWidth="1"/>
    <col min="31" max="31" width="14" style="137" customWidth="1"/>
    <col min="35" max="35" width="8.5" customWidth="1"/>
    <col min="36" max="36" width="26.1640625" customWidth="1"/>
    <col min="38" max="38" width="13.33203125" style="137" customWidth="1"/>
    <col min="39" max="39" width="13" customWidth="1"/>
  </cols>
  <sheetData>
    <row r="3" spans="1:41" ht="17.25" x14ac:dyDescent="0.3">
      <c r="F3" s="126"/>
      <c r="G3" s="127"/>
      <c r="H3" s="126"/>
      <c r="I3" s="128" t="s">
        <v>164</v>
      </c>
      <c r="J3" s="126"/>
      <c r="K3" s="126"/>
      <c r="L3" s="135"/>
      <c r="M3" s="135"/>
    </row>
    <row r="4" spans="1:41" ht="17.25" x14ac:dyDescent="0.3">
      <c r="F4" s="126"/>
      <c r="G4" s="127"/>
      <c r="H4" s="126"/>
      <c r="I4" s="128" t="s">
        <v>165</v>
      </c>
      <c r="J4" s="126"/>
      <c r="K4" s="126"/>
      <c r="L4" s="135"/>
      <c r="M4" s="135"/>
    </row>
    <row r="5" spans="1:41" ht="17.25" x14ac:dyDescent="0.3">
      <c r="F5" s="129"/>
      <c r="G5" s="130"/>
      <c r="H5" s="129"/>
      <c r="I5" s="129"/>
      <c r="J5" s="129"/>
      <c r="K5" s="129"/>
    </row>
    <row r="6" spans="1:41" ht="17.25" x14ac:dyDescent="0.3">
      <c r="F6" s="129"/>
      <c r="G6" s="130"/>
      <c r="H6" s="129"/>
      <c r="I6" s="131" t="s">
        <v>166</v>
      </c>
      <c r="J6" s="129"/>
      <c r="K6" s="129"/>
    </row>
    <row r="7" spans="1:41" ht="17.25" x14ac:dyDescent="0.3">
      <c r="F7" s="129"/>
      <c r="G7" s="132" t="s">
        <v>2</v>
      </c>
      <c r="H7" s="133"/>
      <c r="I7" s="134" t="s">
        <v>167</v>
      </c>
      <c r="J7" s="133"/>
      <c r="K7" s="129"/>
      <c r="AO7" s="104"/>
    </row>
    <row r="8" spans="1:41" ht="17.25" x14ac:dyDescent="0.3">
      <c r="F8" s="133"/>
      <c r="G8" s="132"/>
      <c r="H8" s="133"/>
      <c r="I8" s="134"/>
      <c r="J8" s="133"/>
      <c r="K8" s="129"/>
    </row>
    <row r="9" spans="1:41" ht="17.25" x14ac:dyDescent="0.3">
      <c r="F9" s="133"/>
      <c r="G9" s="132"/>
      <c r="H9" s="133"/>
      <c r="I9" s="134" t="s">
        <v>168</v>
      </c>
      <c r="J9" s="133"/>
      <c r="K9" s="129"/>
    </row>
    <row r="10" spans="1:41" ht="17.25" x14ac:dyDescent="0.3">
      <c r="F10" s="133"/>
      <c r="G10" s="130"/>
      <c r="H10" s="223" t="s">
        <v>169</v>
      </c>
      <c r="I10" s="223"/>
      <c r="J10" s="223"/>
      <c r="K10" s="223"/>
    </row>
    <row r="11" spans="1:41" x14ac:dyDescent="0.2">
      <c r="AO11" s="104"/>
    </row>
    <row r="12" spans="1:41" x14ac:dyDescent="0.2">
      <c r="AO12" s="104"/>
    </row>
    <row r="13" spans="1:41" x14ac:dyDescent="0.2">
      <c r="AO13" s="104"/>
    </row>
    <row r="14" spans="1:41" x14ac:dyDescent="0.2">
      <c r="A14" s="105"/>
      <c r="B14" s="224" t="s">
        <v>122</v>
      </c>
      <c r="C14" s="225"/>
      <c r="D14" s="105"/>
      <c r="E14" s="105"/>
      <c r="F14" s="105"/>
      <c r="G14" s="105"/>
      <c r="H14" s="224" t="s">
        <v>123</v>
      </c>
      <c r="I14" s="225"/>
      <c r="J14" s="105"/>
      <c r="K14" s="105"/>
      <c r="L14" s="105"/>
      <c r="M14" s="105"/>
      <c r="N14" s="224" t="s">
        <v>124</v>
      </c>
      <c r="O14" s="225"/>
      <c r="P14" s="105"/>
      <c r="Q14" s="140"/>
      <c r="R14" s="105"/>
      <c r="S14" s="105"/>
      <c r="T14" s="106"/>
      <c r="U14" s="106"/>
      <c r="V14" s="106"/>
      <c r="W14" s="106"/>
      <c r="X14" s="138"/>
      <c r="Y14" s="106"/>
      <c r="Z14" s="107"/>
      <c r="AA14" s="106"/>
      <c r="AB14" s="106"/>
      <c r="AC14" s="106"/>
      <c r="AD14" s="106"/>
      <c r="AE14" s="138"/>
      <c r="AF14" s="106"/>
      <c r="AG14" s="106"/>
      <c r="AH14" s="106"/>
      <c r="AI14" s="106"/>
      <c r="AJ14" s="105" t="s">
        <v>131</v>
      </c>
      <c r="AK14" s="107"/>
      <c r="AL14" s="107"/>
      <c r="AM14" s="139"/>
      <c r="AN14" s="107"/>
      <c r="AO14" s="104"/>
    </row>
    <row r="15" spans="1:41" x14ac:dyDescent="0.2">
      <c r="A15" s="105" t="s">
        <v>125</v>
      </c>
      <c r="B15" s="105" t="s">
        <v>126</v>
      </c>
      <c r="C15" s="105" t="s">
        <v>127</v>
      </c>
      <c r="D15" s="105" t="s">
        <v>125</v>
      </c>
      <c r="E15" s="105" t="s">
        <v>182</v>
      </c>
      <c r="F15" s="105"/>
      <c r="G15" s="105" t="s">
        <v>125</v>
      </c>
      <c r="H15" s="105" t="s">
        <v>126</v>
      </c>
      <c r="I15" s="105" t="s">
        <v>127</v>
      </c>
      <c r="J15" s="105" t="s">
        <v>125</v>
      </c>
      <c r="K15" s="105" t="s">
        <v>128</v>
      </c>
      <c r="L15" s="105"/>
      <c r="M15" s="105" t="s">
        <v>125</v>
      </c>
      <c r="N15" s="105" t="s">
        <v>126</v>
      </c>
      <c r="O15" s="105" t="s">
        <v>127</v>
      </c>
      <c r="P15" s="105" t="s">
        <v>125</v>
      </c>
      <c r="Q15" s="140"/>
      <c r="R15" s="105" t="s">
        <v>128</v>
      </c>
      <c r="S15" s="105"/>
      <c r="T15" s="105"/>
      <c r="U15" s="224" t="s">
        <v>129</v>
      </c>
      <c r="V15" s="225"/>
      <c r="W15" s="105"/>
      <c r="X15" s="140"/>
      <c r="Y15" s="105"/>
      <c r="Z15" s="105"/>
      <c r="AA15" s="113"/>
      <c r="AB15" s="201" t="s">
        <v>130</v>
      </c>
      <c r="AC15" s="113"/>
      <c r="AD15" s="113"/>
      <c r="AE15" s="139"/>
      <c r="AF15" s="210">
        <v>0.3125</v>
      </c>
      <c r="AG15" s="113"/>
      <c r="AI15">
        <v>1</v>
      </c>
      <c r="AJ15" s="114" t="s">
        <v>141</v>
      </c>
      <c r="AK15" s="114" t="s">
        <v>34</v>
      </c>
      <c r="AL15" s="114" t="s">
        <v>134</v>
      </c>
      <c r="AM15" s="140" t="s">
        <v>170</v>
      </c>
      <c r="AN15" s="107" t="s">
        <v>135</v>
      </c>
    </row>
    <row r="16" spans="1:41" x14ac:dyDescent="0.2">
      <c r="A16" s="107">
        <v>1</v>
      </c>
      <c r="B16" s="120" t="s">
        <v>156</v>
      </c>
      <c r="C16" s="120" t="s">
        <v>133</v>
      </c>
      <c r="D16" s="120" t="s">
        <v>134</v>
      </c>
      <c r="E16" s="107" t="s">
        <v>135</v>
      </c>
      <c r="F16" s="107"/>
      <c r="G16" s="107">
        <v>1</v>
      </c>
      <c r="H16" s="108" t="s">
        <v>132</v>
      </c>
      <c r="I16" s="108" t="s">
        <v>19</v>
      </c>
      <c r="J16" s="108" t="s">
        <v>134</v>
      </c>
      <c r="K16" s="107" t="s">
        <v>135</v>
      </c>
      <c r="L16" s="107"/>
      <c r="M16" s="107">
        <v>1</v>
      </c>
      <c r="N16" s="110" t="s">
        <v>138</v>
      </c>
      <c r="O16" s="110" t="s">
        <v>133</v>
      </c>
      <c r="P16" s="110" t="s">
        <v>134</v>
      </c>
      <c r="Q16" s="141" t="s">
        <v>171</v>
      </c>
      <c r="R16" s="107" t="s">
        <v>135</v>
      </c>
      <c r="S16" s="107"/>
      <c r="T16" s="107">
        <v>1</v>
      </c>
      <c r="U16" s="110" t="s">
        <v>138</v>
      </c>
      <c r="V16" s="110" t="s">
        <v>19</v>
      </c>
      <c r="W16" s="110" t="s">
        <v>134</v>
      </c>
      <c r="X16" s="141" t="s">
        <v>171</v>
      </c>
      <c r="Y16" s="107" t="s">
        <v>135</v>
      </c>
      <c r="Z16" s="107"/>
      <c r="AA16">
        <v>1</v>
      </c>
      <c r="AB16" s="111" t="s">
        <v>139</v>
      </c>
      <c r="AC16" s="111" t="s">
        <v>19</v>
      </c>
      <c r="AD16" s="111" t="s">
        <v>134</v>
      </c>
      <c r="AE16" s="141" t="s">
        <v>171</v>
      </c>
      <c r="AF16" s="113" t="s">
        <v>135</v>
      </c>
      <c r="AG16" s="202"/>
      <c r="AI16">
        <v>2</v>
      </c>
      <c r="AJ16" s="114" t="s">
        <v>141</v>
      </c>
      <c r="AK16" s="114" t="s">
        <v>34</v>
      </c>
      <c r="AL16" s="114" t="s">
        <v>143</v>
      </c>
      <c r="AM16" s="140" t="s">
        <v>170</v>
      </c>
      <c r="AN16" s="107" t="s">
        <v>135</v>
      </c>
    </row>
    <row r="17" spans="1:41" x14ac:dyDescent="0.2">
      <c r="A17" s="107">
        <v>2</v>
      </c>
      <c r="B17" s="120" t="s">
        <v>156</v>
      </c>
      <c r="C17" s="120" t="s">
        <v>133</v>
      </c>
      <c r="D17" s="120" t="s">
        <v>143</v>
      </c>
      <c r="E17" t="s">
        <v>135</v>
      </c>
      <c r="F17" s="107"/>
      <c r="G17" s="107">
        <v>2</v>
      </c>
      <c r="H17" s="108" t="s">
        <v>132</v>
      </c>
      <c r="I17" s="108" t="s">
        <v>19</v>
      </c>
      <c r="J17" s="108" t="s">
        <v>143</v>
      </c>
      <c r="K17" s="107" t="s">
        <v>135</v>
      </c>
      <c r="L17" s="107"/>
      <c r="M17" s="107">
        <v>2</v>
      </c>
      <c r="N17" s="110" t="s">
        <v>138</v>
      </c>
      <c r="O17" s="110" t="s">
        <v>133</v>
      </c>
      <c r="P17" s="110" t="s">
        <v>143</v>
      </c>
      <c r="Q17" s="141" t="s">
        <v>171</v>
      </c>
      <c r="R17" s="107" t="s">
        <v>135</v>
      </c>
      <c r="S17" s="107"/>
      <c r="T17" s="107">
        <v>2</v>
      </c>
      <c r="U17" s="110" t="s">
        <v>138</v>
      </c>
      <c r="V17" s="110" t="s">
        <v>19</v>
      </c>
      <c r="W17" s="110" t="s">
        <v>143</v>
      </c>
      <c r="X17" s="141" t="s">
        <v>171</v>
      </c>
      <c r="Y17" s="107" t="s">
        <v>135</v>
      </c>
      <c r="Z17" s="107"/>
      <c r="AA17">
        <v>2</v>
      </c>
      <c r="AB17" s="111" t="s">
        <v>139</v>
      </c>
      <c r="AC17" s="111" t="s">
        <v>19</v>
      </c>
      <c r="AD17" s="111" t="s">
        <v>143</v>
      </c>
      <c r="AE17" s="141" t="s">
        <v>171</v>
      </c>
      <c r="AF17" s="113" t="s">
        <v>135</v>
      </c>
      <c r="AG17" s="113"/>
      <c r="AH17" s="211"/>
      <c r="AI17">
        <v>3</v>
      </c>
      <c r="AJ17" s="114" t="s">
        <v>141</v>
      </c>
      <c r="AK17" s="114" t="s">
        <v>142</v>
      </c>
      <c r="AL17" s="114" t="s">
        <v>134</v>
      </c>
      <c r="AM17" s="140" t="s">
        <v>170</v>
      </c>
      <c r="AN17" s="107" t="s">
        <v>135</v>
      </c>
    </row>
    <row r="18" spans="1:41" x14ac:dyDescent="0.2">
      <c r="A18" s="107">
        <v>3</v>
      </c>
      <c r="B18" s="142" t="s">
        <v>162</v>
      </c>
      <c r="C18" s="142" t="s">
        <v>65</v>
      </c>
      <c r="D18" s="142" t="s">
        <v>134</v>
      </c>
      <c r="E18" s="107" t="s">
        <v>135</v>
      </c>
      <c r="F18" s="107"/>
      <c r="G18" s="107">
        <v>3</v>
      </c>
      <c r="H18" s="108" t="s">
        <v>132</v>
      </c>
      <c r="I18" s="108" t="s">
        <v>19</v>
      </c>
      <c r="J18" s="108" t="s">
        <v>145</v>
      </c>
      <c r="K18" s="107" t="s">
        <v>135</v>
      </c>
      <c r="L18" s="107"/>
      <c r="M18" s="107">
        <v>3</v>
      </c>
      <c r="N18" s="110" t="s">
        <v>138</v>
      </c>
      <c r="O18" s="110" t="s">
        <v>133</v>
      </c>
      <c r="P18" s="110" t="s">
        <v>145</v>
      </c>
      <c r="Q18" s="141" t="s">
        <v>171</v>
      </c>
      <c r="R18" s="107" t="s">
        <v>135</v>
      </c>
      <c r="S18" s="107"/>
      <c r="T18" s="107">
        <v>3</v>
      </c>
      <c r="U18" s="110" t="s">
        <v>138</v>
      </c>
      <c r="V18" s="110" t="s">
        <v>19</v>
      </c>
      <c r="W18" s="110" t="s">
        <v>145</v>
      </c>
      <c r="X18" s="141" t="s">
        <v>171</v>
      </c>
      <c r="Y18" s="107" t="s">
        <v>135</v>
      </c>
      <c r="Z18" s="107"/>
      <c r="AA18">
        <v>3</v>
      </c>
      <c r="AB18" s="111" t="s">
        <v>139</v>
      </c>
      <c r="AC18" s="111" t="s">
        <v>19</v>
      </c>
      <c r="AD18" s="111" t="s">
        <v>145</v>
      </c>
      <c r="AE18" s="141" t="s">
        <v>171</v>
      </c>
      <c r="AF18" s="113" t="s">
        <v>135</v>
      </c>
      <c r="AG18" s="113"/>
      <c r="AH18" s="211"/>
      <c r="AI18">
        <v>4</v>
      </c>
      <c r="AJ18" s="136" t="s">
        <v>157</v>
      </c>
      <c r="AK18" s="136" t="s">
        <v>147</v>
      </c>
      <c r="AL18" s="136" t="s">
        <v>134</v>
      </c>
      <c r="AM18" s="140" t="s">
        <v>172</v>
      </c>
      <c r="AN18" s="107" t="s">
        <v>135</v>
      </c>
    </row>
    <row r="19" spans="1:41" x14ac:dyDescent="0.2">
      <c r="A19" s="113">
        <v>4</v>
      </c>
      <c r="B19" s="125" t="s">
        <v>161</v>
      </c>
      <c r="C19" s="125" t="s">
        <v>65</v>
      </c>
      <c r="D19" s="125" t="s">
        <v>134</v>
      </c>
      <c r="E19" s="107" t="s">
        <v>135</v>
      </c>
      <c r="F19" s="107"/>
      <c r="G19" s="113">
        <v>4</v>
      </c>
      <c r="H19" s="108" t="s">
        <v>132</v>
      </c>
      <c r="I19" s="108" t="s">
        <v>19</v>
      </c>
      <c r="J19" s="108" t="s">
        <v>148</v>
      </c>
      <c r="K19" s="107" t="s">
        <v>135</v>
      </c>
      <c r="L19" s="107"/>
      <c r="M19" s="113">
        <v>4</v>
      </c>
      <c r="N19" s="110" t="s">
        <v>138</v>
      </c>
      <c r="O19" s="110" t="s">
        <v>133</v>
      </c>
      <c r="P19" s="110" t="s">
        <v>148</v>
      </c>
      <c r="Q19" s="141" t="s">
        <v>171</v>
      </c>
      <c r="R19" s="107" t="s">
        <v>135</v>
      </c>
      <c r="S19" s="107"/>
      <c r="T19" s="107">
        <v>4</v>
      </c>
      <c r="U19" s="110" t="s">
        <v>138</v>
      </c>
      <c r="V19" s="110" t="s">
        <v>19</v>
      </c>
      <c r="W19" s="110" t="s">
        <v>148</v>
      </c>
      <c r="X19" s="141" t="s">
        <v>171</v>
      </c>
      <c r="Y19" s="107" t="s">
        <v>135</v>
      </c>
      <c r="Z19" s="107"/>
      <c r="AA19">
        <v>4</v>
      </c>
      <c r="AB19" s="111" t="s">
        <v>139</v>
      </c>
      <c r="AC19" s="111" t="s">
        <v>19</v>
      </c>
      <c r="AD19" s="111" t="s">
        <v>148</v>
      </c>
      <c r="AE19" s="141" t="s">
        <v>171</v>
      </c>
      <c r="AF19" s="113" t="s">
        <v>135</v>
      </c>
      <c r="AG19" s="113"/>
      <c r="AH19" s="211"/>
      <c r="AI19">
        <v>5</v>
      </c>
      <c r="AJ19" s="118" t="s">
        <v>152</v>
      </c>
      <c r="AK19" s="118" t="s">
        <v>65</v>
      </c>
      <c r="AL19" s="118" t="s">
        <v>134</v>
      </c>
      <c r="AM19" s="140" t="s">
        <v>170</v>
      </c>
      <c r="AN19" s="107" t="s">
        <v>135</v>
      </c>
    </row>
    <row r="20" spans="1:41" x14ac:dyDescent="0.2">
      <c r="A20" s="113">
        <v>5</v>
      </c>
      <c r="B20" s="109" t="s">
        <v>136</v>
      </c>
      <c r="C20" s="109" t="s">
        <v>133</v>
      </c>
      <c r="D20" s="109" t="s">
        <v>134</v>
      </c>
      <c r="E20" s="107" t="s">
        <v>135</v>
      </c>
      <c r="F20" s="107"/>
      <c r="G20" s="113">
        <v>5</v>
      </c>
      <c r="H20" s="120" t="s">
        <v>156</v>
      </c>
      <c r="I20" s="156" t="s">
        <v>147</v>
      </c>
      <c r="J20" s="156" t="s">
        <v>134</v>
      </c>
      <c r="K20" s="113" t="s">
        <v>135</v>
      </c>
      <c r="L20" s="107"/>
      <c r="M20" s="113">
        <v>5</v>
      </c>
      <c r="N20" s="121" t="s">
        <v>158</v>
      </c>
      <c r="O20" s="121" t="s">
        <v>133</v>
      </c>
      <c r="P20" s="121" t="s">
        <v>134</v>
      </c>
      <c r="Q20" s="141" t="s">
        <v>171</v>
      </c>
      <c r="R20" s="107" t="s">
        <v>135</v>
      </c>
      <c r="S20" s="107"/>
      <c r="T20" s="107">
        <v>5</v>
      </c>
      <c r="U20" s="111" t="s">
        <v>139</v>
      </c>
      <c r="V20" s="111" t="s">
        <v>133</v>
      </c>
      <c r="W20" s="111" t="s">
        <v>134</v>
      </c>
      <c r="X20" s="141" t="s">
        <v>171</v>
      </c>
      <c r="Y20" s="107" t="s">
        <v>135</v>
      </c>
      <c r="Z20" s="107"/>
      <c r="AA20">
        <v>5</v>
      </c>
      <c r="AB20" s="114" t="s">
        <v>141</v>
      </c>
      <c r="AC20" s="114" t="s">
        <v>133</v>
      </c>
      <c r="AD20" s="124" t="s">
        <v>134</v>
      </c>
      <c r="AE20" s="140" t="s">
        <v>170</v>
      </c>
      <c r="AF20" s="113" t="s">
        <v>135</v>
      </c>
      <c r="AI20">
        <v>6</v>
      </c>
      <c r="AJ20" s="114" t="s">
        <v>141</v>
      </c>
      <c r="AK20" s="114" t="s">
        <v>27</v>
      </c>
      <c r="AL20" s="114" t="s">
        <v>134</v>
      </c>
      <c r="AM20" s="140" t="s">
        <v>170</v>
      </c>
      <c r="AN20" s="107" t="s">
        <v>135</v>
      </c>
    </row>
    <row r="21" spans="1:41" x14ac:dyDescent="0.2">
      <c r="A21" s="113">
        <v>6</v>
      </c>
      <c r="B21" s="109" t="s">
        <v>136</v>
      </c>
      <c r="C21" s="109" t="s">
        <v>133</v>
      </c>
      <c r="D21" s="109" t="s">
        <v>143</v>
      </c>
      <c r="E21" s="107" t="s">
        <v>135</v>
      </c>
      <c r="F21" s="107"/>
      <c r="G21" s="113">
        <v>6</v>
      </c>
      <c r="H21" s="109" t="s">
        <v>136</v>
      </c>
      <c r="I21" s="109" t="s">
        <v>27</v>
      </c>
      <c r="J21" s="109" t="s">
        <v>134</v>
      </c>
      <c r="K21" s="107" t="s">
        <v>135</v>
      </c>
      <c r="L21" s="107"/>
      <c r="M21" s="113">
        <v>6</v>
      </c>
      <c r="N21" s="121" t="s">
        <v>158</v>
      </c>
      <c r="O21" s="121" t="s">
        <v>133</v>
      </c>
      <c r="P21" s="121" t="s">
        <v>143</v>
      </c>
      <c r="Q21" s="141" t="s">
        <v>171</v>
      </c>
      <c r="R21" s="107" t="s">
        <v>135</v>
      </c>
      <c r="S21" s="107"/>
      <c r="T21" s="107">
        <v>6</v>
      </c>
      <c r="U21" s="111" t="s">
        <v>139</v>
      </c>
      <c r="V21" s="111" t="s">
        <v>133</v>
      </c>
      <c r="W21" s="111" t="s">
        <v>143</v>
      </c>
      <c r="X21" s="141" t="s">
        <v>171</v>
      </c>
      <c r="Y21" s="107" t="s">
        <v>135</v>
      </c>
      <c r="Z21" s="107"/>
      <c r="AA21">
        <v>6</v>
      </c>
      <c r="AB21" s="114" t="s">
        <v>141</v>
      </c>
      <c r="AC21" s="114" t="s">
        <v>133</v>
      </c>
      <c r="AD21" s="124" t="s">
        <v>143</v>
      </c>
      <c r="AE21" s="140" t="s">
        <v>170</v>
      </c>
      <c r="AF21" s="113" t="s">
        <v>135</v>
      </c>
      <c r="AI21">
        <v>7</v>
      </c>
      <c r="AJ21" s="114" t="s">
        <v>141</v>
      </c>
      <c r="AK21" s="114" t="s">
        <v>27</v>
      </c>
      <c r="AL21" s="114" t="s">
        <v>143</v>
      </c>
      <c r="AM21" s="140" t="s">
        <v>170</v>
      </c>
      <c r="AN21" s="107" t="s">
        <v>135</v>
      </c>
    </row>
    <row r="22" spans="1:41" x14ac:dyDescent="0.2">
      <c r="A22" s="113">
        <v>7</v>
      </c>
      <c r="B22" s="109" t="s">
        <v>136</v>
      </c>
      <c r="C22" s="109" t="s">
        <v>133</v>
      </c>
      <c r="D22" s="109" t="s">
        <v>145</v>
      </c>
      <c r="E22" s="107" t="s">
        <v>135</v>
      </c>
      <c r="F22" s="107"/>
      <c r="G22" s="113">
        <v>7</v>
      </c>
      <c r="H22" s="109" t="s">
        <v>136</v>
      </c>
      <c r="I22" s="109" t="s">
        <v>27</v>
      </c>
      <c r="J22" s="109" t="s">
        <v>143</v>
      </c>
      <c r="K22" s="107" t="s">
        <v>135</v>
      </c>
      <c r="L22" s="107"/>
      <c r="M22" s="113">
        <v>7</v>
      </c>
      <c r="N22" s="114" t="s">
        <v>153</v>
      </c>
      <c r="O22" s="114" t="s">
        <v>133</v>
      </c>
      <c r="P22" s="114" t="s">
        <v>134</v>
      </c>
      <c r="Q22" s="141" t="s">
        <v>171</v>
      </c>
      <c r="R22" s="107" t="s">
        <v>135</v>
      </c>
      <c r="S22" s="107"/>
      <c r="T22" s="107">
        <v>7</v>
      </c>
      <c r="U22" s="111" t="s">
        <v>139</v>
      </c>
      <c r="V22" s="111" t="s">
        <v>133</v>
      </c>
      <c r="W22" s="111" t="s">
        <v>145</v>
      </c>
      <c r="X22" s="141" t="s">
        <v>171</v>
      </c>
      <c r="Y22" s="107" t="s">
        <v>135</v>
      </c>
      <c r="Z22" s="107"/>
      <c r="AA22">
        <v>7</v>
      </c>
      <c r="AB22" s="114" t="s">
        <v>141</v>
      </c>
      <c r="AC22" s="114" t="s">
        <v>133</v>
      </c>
      <c r="AD22" s="124" t="s">
        <v>145</v>
      </c>
      <c r="AE22" s="140" t="s">
        <v>170</v>
      </c>
      <c r="AF22" s="113" t="s">
        <v>135</v>
      </c>
      <c r="AI22">
        <v>8</v>
      </c>
      <c r="AJ22" s="136" t="s">
        <v>157</v>
      </c>
      <c r="AK22" s="136" t="s">
        <v>34</v>
      </c>
      <c r="AL22" s="136" t="s">
        <v>134</v>
      </c>
      <c r="AM22" s="140" t="s">
        <v>172</v>
      </c>
      <c r="AN22" s="107" t="s">
        <v>135</v>
      </c>
    </row>
    <row r="23" spans="1:41" x14ac:dyDescent="0.2">
      <c r="A23" s="113">
        <v>8</v>
      </c>
      <c r="B23" s="108" t="s">
        <v>132</v>
      </c>
      <c r="C23" s="108" t="s">
        <v>133</v>
      </c>
      <c r="D23" s="108" t="s">
        <v>134</v>
      </c>
      <c r="E23" s="107" t="s">
        <v>135</v>
      </c>
      <c r="F23" s="107"/>
      <c r="G23" s="113">
        <v>8</v>
      </c>
      <c r="H23" s="119" t="s">
        <v>155</v>
      </c>
      <c r="I23" s="119" t="s">
        <v>16</v>
      </c>
      <c r="J23" s="119" t="s">
        <v>134</v>
      </c>
      <c r="K23" s="107" t="s">
        <v>135</v>
      </c>
      <c r="L23" s="107"/>
      <c r="M23" s="113">
        <v>8</v>
      </c>
      <c r="N23" s="114" t="s">
        <v>153</v>
      </c>
      <c r="O23" s="114" t="s">
        <v>133</v>
      </c>
      <c r="P23" s="114" t="s">
        <v>143</v>
      </c>
      <c r="Q23" s="141" t="s">
        <v>171</v>
      </c>
      <c r="R23" s="107" t="s">
        <v>135</v>
      </c>
      <c r="S23" s="107"/>
      <c r="T23" s="107">
        <v>8</v>
      </c>
      <c r="U23" s="111" t="s">
        <v>139</v>
      </c>
      <c r="V23" s="111" t="s">
        <v>133</v>
      </c>
      <c r="W23" s="111" t="s">
        <v>148</v>
      </c>
      <c r="X23" s="141" t="s">
        <v>171</v>
      </c>
      <c r="Y23" s="107" t="s">
        <v>135</v>
      </c>
      <c r="Z23" s="107"/>
      <c r="AA23">
        <v>8</v>
      </c>
      <c r="AB23" s="122" t="s">
        <v>178</v>
      </c>
      <c r="AC23" s="122" t="s">
        <v>65</v>
      </c>
      <c r="AD23" s="122" t="s">
        <v>134</v>
      </c>
      <c r="AE23" s="140" t="s">
        <v>170</v>
      </c>
      <c r="AF23" s="113" t="s">
        <v>135</v>
      </c>
      <c r="AG23" s="201" t="s">
        <v>210</v>
      </c>
      <c r="AH23" s="211"/>
      <c r="AI23">
        <v>9</v>
      </c>
      <c r="AJ23" s="115" t="s">
        <v>144</v>
      </c>
      <c r="AK23" s="115" t="s">
        <v>3</v>
      </c>
      <c r="AL23" s="115" t="s">
        <v>134</v>
      </c>
      <c r="AM23" s="140" t="s">
        <v>170</v>
      </c>
      <c r="AN23" s="107" t="s">
        <v>135</v>
      </c>
    </row>
    <row r="24" spans="1:41" x14ac:dyDescent="0.2">
      <c r="A24" s="113">
        <v>9</v>
      </c>
      <c r="B24" s="108" t="s">
        <v>132</v>
      </c>
      <c r="C24" s="108" t="s">
        <v>133</v>
      </c>
      <c r="D24" s="108" t="s">
        <v>143</v>
      </c>
      <c r="E24" s="107" t="s">
        <v>135</v>
      </c>
      <c r="F24" s="107"/>
      <c r="G24" s="113">
        <v>9</v>
      </c>
      <c r="H24" s="115" t="s">
        <v>149</v>
      </c>
      <c r="I24" s="115" t="s">
        <v>27</v>
      </c>
      <c r="J24" s="115" t="s">
        <v>134</v>
      </c>
      <c r="K24" s="107" t="s">
        <v>135</v>
      </c>
      <c r="L24" s="107"/>
      <c r="M24" s="113">
        <v>9</v>
      </c>
      <c r="N24" s="114" t="s">
        <v>153</v>
      </c>
      <c r="O24" s="114" t="s">
        <v>133</v>
      </c>
      <c r="P24" s="114" t="s">
        <v>145</v>
      </c>
      <c r="Q24" s="141" t="s">
        <v>171</v>
      </c>
      <c r="R24" s="107" t="s">
        <v>135</v>
      </c>
      <c r="S24" s="107"/>
      <c r="T24" s="107">
        <v>9</v>
      </c>
      <c r="U24" s="111" t="s">
        <v>139</v>
      </c>
      <c r="V24" s="111" t="s">
        <v>133</v>
      </c>
      <c r="W24" s="111" t="s">
        <v>151</v>
      </c>
      <c r="X24" s="141" t="s">
        <v>171</v>
      </c>
      <c r="Y24" s="107" t="s">
        <v>135</v>
      </c>
      <c r="Z24" s="107"/>
      <c r="AA24">
        <v>9</v>
      </c>
      <c r="AB24" s="109" t="s">
        <v>140</v>
      </c>
      <c r="AC24" s="109" t="s">
        <v>65</v>
      </c>
      <c r="AD24" s="109" t="s">
        <v>134</v>
      </c>
      <c r="AE24" s="141" t="s">
        <v>171</v>
      </c>
      <c r="AF24" s="113" t="s">
        <v>135</v>
      </c>
      <c r="AG24" s="113"/>
      <c r="AH24" s="211"/>
      <c r="AI24">
        <v>10</v>
      </c>
      <c r="AJ24" s="136" t="s">
        <v>157</v>
      </c>
      <c r="AK24" s="136" t="s">
        <v>16</v>
      </c>
      <c r="AL24" s="136" t="s">
        <v>134</v>
      </c>
      <c r="AM24" s="140" t="s">
        <v>172</v>
      </c>
      <c r="AN24" s="107" t="s">
        <v>135</v>
      </c>
    </row>
    <row r="25" spans="1:41" x14ac:dyDescent="0.2">
      <c r="A25" s="113">
        <v>10</v>
      </c>
      <c r="B25" s="108" t="s">
        <v>132</v>
      </c>
      <c r="C25" s="108" t="s">
        <v>133</v>
      </c>
      <c r="D25" s="108" t="s">
        <v>145</v>
      </c>
      <c r="E25" s="107" t="s">
        <v>135</v>
      </c>
      <c r="F25" s="107"/>
      <c r="G25" s="113">
        <v>10</v>
      </c>
      <c r="H25" s="115" t="s">
        <v>149</v>
      </c>
      <c r="I25" s="115" t="s">
        <v>27</v>
      </c>
      <c r="J25" s="115" t="s">
        <v>143</v>
      </c>
      <c r="K25" s="107" t="s">
        <v>135</v>
      </c>
      <c r="L25" s="107"/>
      <c r="M25" s="113">
        <v>10</v>
      </c>
      <c r="N25" s="117" t="s">
        <v>150</v>
      </c>
      <c r="O25" s="117" t="s">
        <v>133</v>
      </c>
      <c r="P25" s="117" t="s">
        <v>134</v>
      </c>
      <c r="Q25" s="141" t="s">
        <v>171</v>
      </c>
      <c r="R25" s="107" t="s">
        <v>135</v>
      </c>
      <c r="S25" s="107"/>
      <c r="T25" s="107">
        <v>10</v>
      </c>
      <c r="U25" s="114" t="s">
        <v>153</v>
      </c>
      <c r="V25" s="114" t="s">
        <v>27</v>
      </c>
      <c r="W25" s="114" t="s">
        <v>134</v>
      </c>
      <c r="X25" s="141" t="s">
        <v>171</v>
      </c>
      <c r="Y25" s="107" t="s">
        <v>135</v>
      </c>
      <c r="Z25" s="107"/>
      <c r="AA25">
        <v>10</v>
      </c>
      <c r="AB25" s="116" t="s">
        <v>146</v>
      </c>
      <c r="AC25" s="116" t="s">
        <v>65</v>
      </c>
      <c r="AD25" s="116" t="s">
        <v>134</v>
      </c>
      <c r="AE25" s="141" t="s">
        <v>171</v>
      </c>
      <c r="AI25">
        <v>11</v>
      </c>
      <c r="AJ25" s="118" t="s">
        <v>152</v>
      </c>
      <c r="AK25" s="118" t="s">
        <v>3</v>
      </c>
      <c r="AL25" s="118" t="s">
        <v>134</v>
      </c>
      <c r="AM25" s="140" t="s">
        <v>170</v>
      </c>
      <c r="AN25" s="107" t="s">
        <v>135</v>
      </c>
    </row>
    <row r="26" spans="1:41" x14ac:dyDescent="0.2">
      <c r="A26" s="113">
        <v>11</v>
      </c>
      <c r="B26" s="108" t="s">
        <v>132</v>
      </c>
      <c r="C26" s="108" t="s">
        <v>133</v>
      </c>
      <c r="D26" s="108" t="s">
        <v>148</v>
      </c>
      <c r="E26" s="107" t="s">
        <v>135</v>
      </c>
      <c r="F26" s="107"/>
      <c r="G26" s="113">
        <v>11</v>
      </c>
      <c r="H26" s="108" t="s">
        <v>132</v>
      </c>
      <c r="I26" s="108" t="s">
        <v>27</v>
      </c>
      <c r="J26" s="108" t="s">
        <v>134</v>
      </c>
      <c r="K26" s="107" t="s">
        <v>135</v>
      </c>
      <c r="L26" s="107"/>
      <c r="M26" s="113">
        <v>11</v>
      </c>
      <c r="N26" s="117" t="s">
        <v>150</v>
      </c>
      <c r="O26" s="117" t="s">
        <v>133</v>
      </c>
      <c r="P26" s="117" t="s">
        <v>143</v>
      </c>
      <c r="Q26" s="141" t="s">
        <v>171</v>
      </c>
      <c r="R26" s="107" t="s">
        <v>135</v>
      </c>
      <c r="S26" s="107"/>
      <c r="T26" s="107">
        <v>11</v>
      </c>
      <c r="U26" s="114" t="s">
        <v>153</v>
      </c>
      <c r="V26" s="114" t="s">
        <v>27</v>
      </c>
      <c r="W26" s="114" t="s">
        <v>143</v>
      </c>
      <c r="X26" s="141" t="s">
        <v>171</v>
      </c>
      <c r="Y26" s="107" t="s">
        <v>135</v>
      </c>
      <c r="Z26" s="107"/>
      <c r="AA26">
        <v>11</v>
      </c>
      <c r="AB26" s="111" t="s">
        <v>139</v>
      </c>
      <c r="AC26" s="111" t="s">
        <v>27</v>
      </c>
      <c r="AD26" s="111" t="s">
        <v>134</v>
      </c>
      <c r="AE26" s="141" t="s">
        <v>171</v>
      </c>
      <c r="AF26" s="113" t="s">
        <v>135</v>
      </c>
      <c r="AI26">
        <v>12</v>
      </c>
      <c r="AJ26" s="122" t="s">
        <v>178</v>
      </c>
      <c r="AK26" s="122" t="s">
        <v>3</v>
      </c>
      <c r="AL26" s="122" t="s">
        <v>134</v>
      </c>
      <c r="AM26" s="140" t="s">
        <v>170</v>
      </c>
      <c r="AN26" s="107" t="s">
        <v>135</v>
      </c>
    </row>
    <row r="27" spans="1:41" x14ac:dyDescent="0.2">
      <c r="A27" s="113">
        <v>12</v>
      </c>
      <c r="B27" s="115" t="s">
        <v>149</v>
      </c>
      <c r="C27" s="115" t="s">
        <v>133</v>
      </c>
      <c r="D27" s="115" t="s">
        <v>134</v>
      </c>
      <c r="E27" s="107" t="s">
        <v>135</v>
      </c>
      <c r="F27" s="107"/>
      <c r="G27" s="113">
        <v>12</v>
      </c>
      <c r="H27" s="108" t="s">
        <v>132</v>
      </c>
      <c r="I27" s="108" t="s">
        <v>27</v>
      </c>
      <c r="J27" s="108" t="s">
        <v>143</v>
      </c>
      <c r="K27" s="107" t="s">
        <v>135</v>
      </c>
      <c r="L27" s="107"/>
      <c r="M27" s="113">
        <v>12</v>
      </c>
      <c r="N27" s="110" t="s">
        <v>138</v>
      </c>
      <c r="O27" s="110" t="s">
        <v>137</v>
      </c>
      <c r="P27" s="110" t="s">
        <v>134</v>
      </c>
      <c r="Q27" s="141" t="s">
        <v>171</v>
      </c>
      <c r="R27" s="107" t="s">
        <v>135</v>
      </c>
      <c r="S27" s="107"/>
      <c r="T27" s="107">
        <v>12</v>
      </c>
      <c r="U27" s="110" t="s">
        <v>138</v>
      </c>
      <c r="V27" s="110" t="s">
        <v>27</v>
      </c>
      <c r="W27" s="110" t="s">
        <v>134</v>
      </c>
      <c r="X27" s="141" t="s">
        <v>171</v>
      </c>
      <c r="Y27" s="107" t="s">
        <v>135</v>
      </c>
      <c r="Z27" s="107"/>
      <c r="AA27">
        <v>12</v>
      </c>
      <c r="AB27" s="111" t="s">
        <v>139</v>
      </c>
      <c r="AC27" s="111" t="s">
        <v>27</v>
      </c>
      <c r="AD27" s="111" t="s">
        <v>143</v>
      </c>
      <c r="AE27" s="141" t="s">
        <v>171</v>
      </c>
      <c r="AF27" s="113" t="s">
        <v>135</v>
      </c>
      <c r="AI27">
        <v>13</v>
      </c>
      <c r="AJ27" s="114" t="s">
        <v>141</v>
      </c>
      <c r="AK27" s="114" t="s">
        <v>16</v>
      </c>
      <c r="AL27" s="114" t="s">
        <v>134</v>
      </c>
      <c r="AM27" s="140" t="s">
        <v>170</v>
      </c>
      <c r="AN27" s="107" t="s">
        <v>135</v>
      </c>
    </row>
    <row r="28" spans="1:41" x14ac:dyDescent="0.2">
      <c r="A28" s="113">
        <v>13</v>
      </c>
      <c r="B28" s="115" t="s">
        <v>149</v>
      </c>
      <c r="C28" s="115" t="s">
        <v>133</v>
      </c>
      <c r="D28" s="115" t="s">
        <v>143</v>
      </c>
      <c r="E28" s="107" t="s">
        <v>135</v>
      </c>
      <c r="F28" s="107"/>
      <c r="G28" s="113">
        <v>13</v>
      </c>
      <c r="H28" s="120" t="s">
        <v>156</v>
      </c>
      <c r="I28" s="157" t="s">
        <v>174</v>
      </c>
      <c r="J28" s="157" t="s">
        <v>134</v>
      </c>
      <c r="K28" s="113" t="s">
        <v>135</v>
      </c>
      <c r="L28" s="107"/>
      <c r="M28" s="113">
        <v>13</v>
      </c>
      <c r="N28" s="110" t="s">
        <v>138</v>
      </c>
      <c r="O28" s="110" t="s">
        <v>137</v>
      </c>
      <c r="P28" s="110" t="s">
        <v>143</v>
      </c>
      <c r="Q28" s="141" t="s">
        <v>171</v>
      </c>
      <c r="R28" s="107" t="s">
        <v>135</v>
      </c>
      <c r="S28" s="107"/>
      <c r="T28" s="107">
        <v>13</v>
      </c>
      <c r="U28" s="110" t="s">
        <v>138</v>
      </c>
      <c r="V28" s="110" t="s">
        <v>27</v>
      </c>
      <c r="W28" s="110" t="s">
        <v>143</v>
      </c>
      <c r="X28" s="141" t="s">
        <v>171</v>
      </c>
      <c r="Y28" s="107" t="s">
        <v>135</v>
      </c>
      <c r="Z28" s="107"/>
      <c r="AA28">
        <v>13</v>
      </c>
      <c r="AB28" s="136" t="s">
        <v>157</v>
      </c>
      <c r="AC28" s="136" t="s">
        <v>133</v>
      </c>
      <c r="AD28" s="136" t="s">
        <v>134</v>
      </c>
      <c r="AE28" s="140" t="s">
        <v>172</v>
      </c>
      <c r="AF28" s="113" t="s">
        <v>135</v>
      </c>
    </row>
    <row r="29" spans="1:41" x14ac:dyDescent="0.2">
      <c r="A29" s="113">
        <v>14</v>
      </c>
      <c r="B29" s="123" t="s">
        <v>160</v>
      </c>
      <c r="C29" s="123" t="s">
        <v>65</v>
      </c>
      <c r="D29" s="123" t="s">
        <v>134</v>
      </c>
      <c r="E29" s="107" t="s">
        <v>135</v>
      </c>
      <c r="F29" s="107"/>
      <c r="G29" s="113">
        <v>14</v>
      </c>
      <c r="H29" s="116" t="s">
        <v>159</v>
      </c>
      <c r="I29" s="116" t="s">
        <v>3</v>
      </c>
      <c r="J29" s="116" t="s">
        <v>134</v>
      </c>
      <c r="K29" s="107" t="s">
        <v>135</v>
      </c>
      <c r="L29" s="107"/>
      <c r="M29" s="113">
        <v>14</v>
      </c>
      <c r="N29" s="114" t="s">
        <v>153</v>
      </c>
      <c r="O29" s="114" t="s">
        <v>137</v>
      </c>
      <c r="P29" s="114" t="s">
        <v>134</v>
      </c>
      <c r="Q29" s="141" t="s">
        <v>171</v>
      </c>
      <c r="R29" s="107" t="s">
        <v>135</v>
      </c>
      <c r="S29" s="107"/>
      <c r="T29" s="107">
        <v>14</v>
      </c>
      <c r="U29" s="121" t="s">
        <v>158</v>
      </c>
      <c r="V29" s="121" t="s">
        <v>27</v>
      </c>
      <c r="W29" s="121" t="s">
        <v>134</v>
      </c>
      <c r="X29" s="141" t="s">
        <v>171</v>
      </c>
      <c r="Y29" s="113" t="s">
        <v>135</v>
      </c>
      <c r="Z29" s="107"/>
      <c r="AA29">
        <v>14</v>
      </c>
      <c r="AB29" s="136" t="s">
        <v>157</v>
      </c>
      <c r="AC29" s="136" t="s">
        <v>133</v>
      </c>
      <c r="AD29" s="136" t="s">
        <v>143</v>
      </c>
      <c r="AE29" s="140" t="s">
        <v>172</v>
      </c>
      <c r="AF29" s="113" t="s">
        <v>135</v>
      </c>
      <c r="AN29" s="107"/>
      <c r="AO29" s="104"/>
    </row>
    <row r="30" spans="1:41" x14ac:dyDescent="0.2">
      <c r="A30" s="113">
        <v>15</v>
      </c>
      <c r="B30" s="116" t="s">
        <v>159</v>
      </c>
      <c r="C30" s="116" t="s">
        <v>65</v>
      </c>
      <c r="D30" s="116" t="s">
        <v>134</v>
      </c>
      <c r="E30" s="107" t="s">
        <v>135</v>
      </c>
      <c r="F30" s="107"/>
      <c r="G30" s="113">
        <v>15</v>
      </c>
      <c r="H30" s="123" t="s">
        <v>160</v>
      </c>
      <c r="I30" s="123" t="s">
        <v>3</v>
      </c>
      <c r="J30" s="123" t="s">
        <v>134</v>
      </c>
      <c r="K30" s="107" t="s">
        <v>135</v>
      </c>
      <c r="L30" s="107"/>
      <c r="M30" s="113">
        <v>15</v>
      </c>
      <c r="N30" s="114" t="s">
        <v>153</v>
      </c>
      <c r="O30" s="114" t="s">
        <v>137</v>
      </c>
      <c r="P30" s="114" t="s">
        <v>143</v>
      </c>
      <c r="Q30" s="141" t="s">
        <v>171</v>
      </c>
      <c r="R30" s="107" t="s">
        <v>135</v>
      </c>
      <c r="S30" s="107"/>
      <c r="T30" s="107">
        <v>15</v>
      </c>
      <c r="U30" s="121" t="s">
        <v>158</v>
      </c>
      <c r="V30" s="121" t="s">
        <v>27</v>
      </c>
      <c r="W30" s="121" t="s">
        <v>143</v>
      </c>
      <c r="X30" s="141" t="s">
        <v>171</v>
      </c>
      <c r="Y30" s="113" t="s">
        <v>135</v>
      </c>
      <c r="Z30" s="107"/>
      <c r="AA30">
        <v>15</v>
      </c>
      <c r="AB30" s="115" t="s">
        <v>144</v>
      </c>
      <c r="AC30" s="115" t="s">
        <v>65</v>
      </c>
      <c r="AD30" s="115" t="s">
        <v>134</v>
      </c>
      <c r="AE30" s="140" t="s">
        <v>170</v>
      </c>
      <c r="AF30" s="113" t="s">
        <v>135</v>
      </c>
      <c r="AN30" s="107"/>
      <c r="AO30" s="104"/>
    </row>
    <row r="31" spans="1:41" x14ac:dyDescent="0.2">
      <c r="A31" s="113">
        <v>16</v>
      </c>
      <c r="B31" s="109" t="s">
        <v>136</v>
      </c>
      <c r="C31" s="109" t="s">
        <v>137</v>
      </c>
      <c r="D31" s="109" t="s">
        <v>134</v>
      </c>
      <c r="E31" s="107" t="s">
        <v>135</v>
      </c>
      <c r="F31" s="107"/>
      <c r="G31" s="113">
        <v>16</v>
      </c>
      <c r="H31" s="125" t="s">
        <v>161</v>
      </c>
      <c r="I31" s="125" t="s">
        <v>3</v>
      </c>
      <c r="J31" s="125" t="s">
        <v>134</v>
      </c>
      <c r="K31" s="107" t="s">
        <v>135</v>
      </c>
      <c r="L31" s="107"/>
      <c r="M31" s="113">
        <v>16</v>
      </c>
      <c r="N31" s="121" t="s">
        <v>158</v>
      </c>
      <c r="O31" s="121" t="s">
        <v>137</v>
      </c>
      <c r="P31" s="121" t="s">
        <v>134</v>
      </c>
      <c r="Q31" s="141" t="s">
        <v>171</v>
      </c>
      <c r="R31" s="107" t="s">
        <v>135</v>
      </c>
      <c r="S31" s="107"/>
      <c r="T31" s="107">
        <v>16</v>
      </c>
      <c r="U31" s="117" t="s">
        <v>150</v>
      </c>
      <c r="V31" s="117" t="s">
        <v>27</v>
      </c>
      <c r="W31" s="117" t="s">
        <v>134</v>
      </c>
      <c r="X31" s="141" t="s">
        <v>171</v>
      </c>
      <c r="Y31" s="107" t="s">
        <v>135</v>
      </c>
      <c r="Z31" s="107"/>
      <c r="AA31">
        <v>16</v>
      </c>
      <c r="AB31" s="109" t="s">
        <v>140</v>
      </c>
      <c r="AC31" s="109" t="s">
        <v>3</v>
      </c>
      <c r="AD31" s="109" t="s">
        <v>134</v>
      </c>
      <c r="AE31" s="141" t="s">
        <v>171</v>
      </c>
      <c r="AF31" s="113" t="s">
        <v>135</v>
      </c>
      <c r="AG31" s="113"/>
      <c r="AN31" s="107"/>
      <c r="AO31" s="104"/>
    </row>
    <row r="32" spans="1:41" x14ac:dyDescent="0.2">
      <c r="A32" s="113">
        <v>17</v>
      </c>
      <c r="B32" s="109" t="s">
        <v>136</v>
      </c>
      <c r="C32" s="109" t="s">
        <v>137</v>
      </c>
      <c r="D32" s="109" t="s">
        <v>143</v>
      </c>
      <c r="E32" s="107" t="s">
        <v>135</v>
      </c>
      <c r="F32" s="107"/>
      <c r="G32" s="113">
        <v>17</v>
      </c>
      <c r="H32" s="142" t="s">
        <v>162</v>
      </c>
      <c r="I32" s="142" t="s">
        <v>3</v>
      </c>
      <c r="J32" s="142" t="s">
        <v>134</v>
      </c>
      <c r="K32" s="107" t="s">
        <v>135</v>
      </c>
      <c r="L32" s="107"/>
      <c r="M32" s="113">
        <v>17</v>
      </c>
      <c r="N32" s="117" t="s">
        <v>150</v>
      </c>
      <c r="O32" s="117" t="s">
        <v>34</v>
      </c>
      <c r="P32" s="117" t="s">
        <v>134</v>
      </c>
      <c r="Q32" s="141" t="s">
        <v>171</v>
      </c>
      <c r="R32" s="107" t="s">
        <v>135</v>
      </c>
      <c r="S32" s="107"/>
      <c r="T32" s="107">
        <v>17</v>
      </c>
      <c r="U32" s="117" t="s">
        <v>150</v>
      </c>
      <c r="V32" s="117" t="s">
        <v>27</v>
      </c>
      <c r="W32" s="117" t="s">
        <v>143</v>
      </c>
      <c r="X32" s="141" t="s">
        <v>171</v>
      </c>
      <c r="Y32" s="107" t="s">
        <v>135</v>
      </c>
      <c r="Z32" s="107"/>
      <c r="AA32">
        <v>17</v>
      </c>
      <c r="AB32" s="111" t="s">
        <v>139</v>
      </c>
      <c r="AC32" s="111" t="s">
        <v>16</v>
      </c>
      <c r="AD32" s="111" t="s">
        <v>134</v>
      </c>
      <c r="AE32" s="141" t="s">
        <v>171</v>
      </c>
      <c r="AF32" s="113" t="s">
        <v>135</v>
      </c>
      <c r="AI32" s="106"/>
      <c r="AJ32" s="106"/>
      <c r="AK32" s="106"/>
      <c r="AL32" s="138"/>
      <c r="AM32" s="106"/>
      <c r="AN32" s="107"/>
      <c r="AO32" s="104"/>
    </row>
    <row r="33" spans="1:41" x14ac:dyDescent="0.2">
      <c r="A33" s="113">
        <v>18</v>
      </c>
      <c r="B33" s="108" t="s">
        <v>132</v>
      </c>
      <c r="C33" s="108" t="s">
        <v>137</v>
      </c>
      <c r="D33" s="108" t="s">
        <v>134</v>
      </c>
      <c r="E33" s="107" t="s">
        <v>135</v>
      </c>
      <c r="F33" s="107"/>
      <c r="G33" s="113">
        <v>18</v>
      </c>
      <c r="H33" s="119" t="s">
        <v>155</v>
      </c>
      <c r="I33" s="119" t="s">
        <v>3</v>
      </c>
      <c r="J33" s="119" t="s">
        <v>134</v>
      </c>
      <c r="K33" s="107" t="s">
        <v>135</v>
      </c>
      <c r="L33" s="107"/>
      <c r="M33" s="113">
        <v>18</v>
      </c>
      <c r="N33" s="114" t="s">
        <v>153</v>
      </c>
      <c r="O33" s="114" t="s">
        <v>154</v>
      </c>
      <c r="P33" s="114" t="s">
        <v>134</v>
      </c>
      <c r="Q33" s="141" t="s">
        <v>171</v>
      </c>
      <c r="R33" s="107" t="s">
        <v>135</v>
      </c>
      <c r="S33" s="107"/>
      <c r="T33" s="107">
        <v>18</v>
      </c>
      <c r="U33" s="111" t="s">
        <v>139</v>
      </c>
      <c r="V33" s="111" t="s">
        <v>34</v>
      </c>
      <c r="W33" s="111" t="s">
        <v>134</v>
      </c>
      <c r="X33" s="141" t="s">
        <v>171</v>
      </c>
      <c r="Y33" s="107" t="s">
        <v>135</v>
      </c>
      <c r="Z33" s="107"/>
      <c r="AA33">
        <v>18</v>
      </c>
      <c r="AB33" s="116" t="s">
        <v>146</v>
      </c>
      <c r="AC33" s="116" t="s">
        <v>3</v>
      </c>
      <c r="AD33" s="116" t="s">
        <v>134</v>
      </c>
      <c r="AE33" s="141" t="s">
        <v>171</v>
      </c>
      <c r="AF33" s="113" t="s">
        <v>135</v>
      </c>
      <c r="AI33" s="106"/>
      <c r="AJ33" s="106"/>
      <c r="AK33" s="106"/>
      <c r="AL33" s="138"/>
      <c r="AM33" s="106"/>
      <c r="AN33" s="107"/>
      <c r="AO33" s="104"/>
    </row>
    <row r="34" spans="1:41" x14ac:dyDescent="0.2">
      <c r="A34" s="113">
        <v>19</v>
      </c>
      <c r="B34" s="108" t="s">
        <v>132</v>
      </c>
      <c r="C34" s="108" t="s">
        <v>137</v>
      </c>
      <c r="D34" s="108" t="s">
        <v>143</v>
      </c>
      <c r="E34" s="107" t="s">
        <v>135</v>
      </c>
      <c r="F34" s="107"/>
      <c r="G34" s="113">
        <v>19</v>
      </c>
      <c r="H34" s="115" t="s">
        <v>149</v>
      </c>
      <c r="I34" s="115" t="s">
        <v>16</v>
      </c>
      <c r="J34" s="115" t="s">
        <v>134</v>
      </c>
      <c r="K34" s="107" t="s">
        <v>185</v>
      </c>
      <c r="L34" s="107"/>
      <c r="Q34" s="143"/>
      <c r="S34" s="107"/>
      <c r="T34" s="107">
        <v>19</v>
      </c>
      <c r="U34" s="111" t="s">
        <v>139</v>
      </c>
      <c r="V34" s="111" t="s">
        <v>34</v>
      </c>
      <c r="W34" s="111" t="s">
        <v>143</v>
      </c>
      <c r="X34" s="141" t="s">
        <v>171</v>
      </c>
      <c r="Y34" s="107" t="s">
        <v>135</v>
      </c>
      <c r="Z34" s="107"/>
      <c r="AA34">
        <v>19</v>
      </c>
      <c r="AB34" s="121" t="s">
        <v>158</v>
      </c>
      <c r="AC34" s="121" t="s">
        <v>16</v>
      </c>
      <c r="AD34" s="121" t="s">
        <v>134</v>
      </c>
      <c r="AE34" s="141" t="s">
        <v>171</v>
      </c>
      <c r="AI34" s="106"/>
      <c r="AJ34" s="106"/>
      <c r="AK34" s="106"/>
      <c r="AL34" s="138"/>
      <c r="AM34" s="106"/>
      <c r="AN34" s="107"/>
      <c r="AO34" s="104"/>
    </row>
    <row r="35" spans="1:41" x14ac:dyDescent="0.2">
      <c r="A35" s="113">
        <v>20</v>
      </c>
      <c r="B35" s="115" t="s">
        <v>149</v>
      </c>
      <c r="C35" s="115" t="s">
        <v>137</v>
      </c>
      <c r="D35" s="115" t="s">
        <v>134</v>
      </c>
      <c r="E35" s="107" t="s">
        <v>135</v>
      </c>
      <c r="F35" s="107"/>
      <c r="G35" s="113">
        <v>20</v>
      </c>
      <c r="H35" s="108" t="s">
        <v>132</v>
      </c>
      <c r="I35" s="108" t="s">
        <v>16</v>
      </c>
      <c r="J35" s="108" t="s">
        <v>134</v>
      </c>
      <c r="K35" s="107" t="s">
        <v>135</v>
      </c>
      <c r="L35" s="107"/>
      <c r="Q35" s="143"/>
      <c r="S35" s="107"/>
      <c r="T35" s="107">
        <v>20</v>
      </c>
      <c r="U35" s="111" t="s">
        <v>139</v>
      </c>
      <c r="V35" s="111" t="s">
        <v>34</v>
      </c>
      <c r="W35" s="111" t="s">
        <v>143</v>
      </c>
      <c r="X35" s="141" t="s">
        <v>171</v>
      </c>
      <c r="Y35" s="107" t="s">
        <v>135</v>
      </c>
      <c r="Z35" s="107"/>
      <c r="AA35">
        <v>20</v>
      </c>
      <c r="AB35" s="110" t="s">
        <v>138</v>
      </c>
      <c r="AC35" s="110" t="s">
        <v>16</v>
      </c>
      <c r="AD35" s="110" t="s">
        <v>134</v>
      </c>
      <c r="AE35" s="141" t="s">
        <v>171</v>
      </c>
      <c r="AG35" s="113"/>
      <c r="AI35" s="106"/>
      <c r="AJ35" s="106"/>
      <c r="AK35" s="106"/>
      <c r="AL35" s="138"/>
      <c r="AM35" s="106"/>
      <c r="AN35" s="107"/>
      <c r="AO35" s="104"/>
    </row>
    <row r="36" spans="1:41" x14ac:dyDescent="0.2">
      <c r="A36" s="113">
        <v>21</v>
      </c>
      <c r="B36" s="109" t="s">
        <v>136</v>
      </c>
      <c r="C36" s="109" t="s">
        <v>154</v>
      </c>
      <c r="D36" s="109" t="s">
        <v>134</v>
      </c>
      <c r="E36" s="107" t="s">
        <v>135</v>
      </c>
      <c r="F36" s="107"/>
      <c r="G36" s="113">
        <v>21</v>
      </c>
      <c r="H36" s="109" t="s">
        <v>136</v>
      </c>
      <c r="I36" s="109" t="s">
        <v>16</v>
      </c>
      <c r="J36" s="109" t="s">
        <v>134</v>
      </c>
      <c r="K36" s="113" t="s">
        <v>135</v>
      </c>
      <c r="L36" s="107"/>
      <c r="Q36" s="143"/>
      <c r="S36" s="107"/>
      <c r="T36" s="113">
        <v>21</v>
      </c>
      <c r="U36" s="114" t="s">
        <v>153</v>
      </c>
      <c r="V36" s="114" t="s">
        <v>16</v>
      </c>
      <c r="W36" s="114" t="s">
        <v>134</v>
      </c>
      <c r="X36" s="141" t="s">
        <v>171</v>
      </c>
      <c r="Y36" s="107" t="s">
        <v>135</v>
      </c>
      <c r="Z36" s="107"/>
      <c r="AA36">
        <v>21</v>
      </c>
      <c r="AB36" s="200" t="s">
        <v>211</v>
      </c>
      <c r="AC36" s="200"/>
      <c r="AD36" s="200"/>
      <c r="AE36" s="200"/>
      <c r="AG36" s="113"/>
      <c r="AI36" s="106"/>
      <c r="AJ36" s="106"/>
      <c r="AK36" s="106"/>
      <c r="AL36" s="138"/>
      <c r="AM36" s="106"/>
      <c r="AN36" s="107"/>
    </row>
    <row r="37" spans="1:41" x14ac:dyDescent="0.2">
      <c r="A37" s="107"/>
      <c r="F37" s="107"/>
      <c r="G37" s="113">
        <v>22</v>
      </c>
      <c r="H37" s="120" t="s">
        <v>156</v>
      </c>
      <c r="I37" s="120" t="s">
        <v>163</v>
      </c>
      <c r="J37" s="120" t="s">
        <v>134</v>
      </c>
      <c r="K37" s="113" t="s">
        <v>135</v>
      </c>
      <c r="L37" s="107"/>
      <c r="Q37" s="143"/>
      <c r="R37" s="107"/>
      <c r="S37" s="107"/>
      <c r="T37" s="113">
        <v>22</v>
      </c>
      <c r="U37" s="121" t="s">
        <v>158</v>
      </c>
      <c r="V37" s="121" t="s">
        <v>16</v>
      </c>
      <c r="W37" s="121" t="s">
        <v>134</v>
      </c>
      <c r="X37" s="141" t="s">
        <v>171</v>
      </c>
      <c r="Y37" s="107" t="s">
        <v>135</v>
      </c>
      <c r="Z37" s="107"/>
      <c r="AA37" s="112"/>
      <c r="AG37" s="106"/>
      <c r="AH37" s="112"/>
      <c r="AI37" s="106"/>
      <c r="AJ37" s="106"/>
      <c r="AK37" s="106"/>
      <c r="AL37" s="138"/>
      <c r="AM37" s="106"/>
      <c r="AN37" s="107"/>
    </row>
    <row r="38" spans="1:41" x14ac:dyDescent="0.2">
      <c r="A38" s="107"/>
      <c r="F38" s="107"/>
      <c r="G38" s="107"/>
      <c r="L38" s="107"/>
      <c r="M38" s="113"/>
      <c r="S38" s="107"/>
      <c r="T38" s="113">
        <v>23</v>
      </c>
      <c r="U38" s="110" t="s">
        <v>138</v>
      </c>
      <c r="V38" s="110" t="s">
        <v>16</v>
      </c>
      <c r="W38" s="110" t="s">
        <v>134</v>
      </c>
      <c r="X38" s="141" t="s">
        <v>171</v>
      </c>
      <c r="Y38" s="107" t="s">
        <v>135</v>
      </c>
      <c r="Z38" s="107"/>
      <c r="AA38" s="112"/>
      <c r="AG38" s="106"/>
      <c r="AH38" s="107"/>
      <c r="AI38" s="107"/>
      <c r="AJ38" s="107"/>
      <c r="AK38" s="107"/>
      <c r="AL38" s="139"/>
      <c r="AM38" s="107"/>
      <c r="AN38" s="107"/>
    </row>
    <row r="39" spans="1:41" x14ac:dyDescent="0.2">
      <c r="A39" s="107"/>
      <c r="F39" s="107"/>
      <c r="G39" s="107"/>
      <c r="H39" s="106"/>
      <c r="I39" s="106"/>
      <c r="J39" s="106"/>
      <c r="K39" s="106"/>
      <c r="L39" s="107"/>
      <c r="M39" s="107"/>
      <c r="N39" s="106"/>
      <c r="O39" s="106"/>
      <c r="P39" s="106"/>
      <c r="Q39" s="138"/>
      <c r="R39" s="106"/>
      <c r="S39" s="107"/>
      <c r="T39" s="113">
        <v>24</v>
      </c>
      <c r="U39" s="117" t="s">
        <v>150</v>
      </c>
      <c r="V39" s="117" t="s">
        <v>16</v>
      </c>
      <c r="W39" s="117" t="s">
        <v>134</v>
      </c>
      <c r="X39" s="141" t="s">
        <v>171</v>
      </c>
      <c r="Y39" s="107" t="s">
        <v>135</v>
      </c>
      <c r="Z39" s="107"/>
      <c r="AA39" s="112"/>
      <c r="AG39" s="107"/>
      <c r="AH39" s="107"/>
      <c r="AI39" s="107"/>
      <c r="AJ39" s="107"/>
      <c r="AK39" s="107"/>
      <c r="AL39" s="139"/>
      <c r="AM39" s="107"/>
      <c r="AN39" s="107"/>
    </row>
  </sheetData>
  <mergeCells count="5">
    <mergeCell ref="H10:K10"/>
    <mergeCell ref="B14:C14"/>
    <mergeCell ref="H14:I14"/>
    <mergeCell ref="N14:O14"/>
    <mergeCell ref="U15:V15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41"/>
  <sheetViews>
    <sheetView workbookViewId="0">
      <selection activeCell="M25" sqref="M25"/>
    </sheetView>
  </sheetViews>
  <sheetFormatPr baseColWidth="10" defaultColWidth="11" defaultRowHeight="16" x14ac:dyDescent="0.2"/>
  <cols>
    <col min="2" max="2" width="0.83203125" customWidth="1"/>
    <col min="3" max="3" width="19.83203125" customWidth="1"/>
    <col min="4" max="4" width="19.83203125" style="170" customWidth="1"/>
    <col min="8" max="8" width="21.6640625" customWidth="1"/>
    <col min="9" max="9" width="17.6640625" customWidth="1"/>
    <col min="13" max="13" width="20.6640625" customWidth="1"/>
    <col min="14" max="14" width="17.6640625" customWidth="1"/>
    <col min="18" max="18" width="23.33203125" customWidth="1"/>
    <col min="19" max="19" width="15.6640625" customWidth="1"/>
    <col min="23" max="23" width="22.1640625" customWidth="1"/>
    <col min="24" max="24" width="16.83203125" customWidth="1"/>
  </cols>
  <sheetData>
    <row r="1" spans="1:25" ht="18.75" x14ac:dyDescent="0.3">
      <c r="A1" s="1" t="s">
        <v>48</v>
      </c>
    </row>
    <row r="2" spans="1:25" ht="18.75" x14ac:dyDescent="0.3">
      <c r="A2" s="2" t="s">
        <v>121</v>
      </c>
    </row>
    <row r="4" spans="1:25" ht="18.75" x14ac:dyDescent="0.3">
      <c r="G4" s="2"/>
    </row>
    <row r="5" spans="1:25" ht="18.75" x14ac:dyDescent="0.3">
      <c r="A5" s="5" t="s">
        <v>9</v>
      </c>
      <c r="B5" s="3"/>
      <c r="C5" s="3"/>
      <c r="D5" s="17" t="s">
        <v>0</v>
      </c>
      <c r="E5" s="17" t="s">
        <v>1</v>
      </c>
      <c r="F5" s="5"/>
      <c r="G5" s="3"/>
      <c r="H5" s="3"/>
      <c r="I5" s="3"/>
      <c r="J5" s="3"/>
      <c r="K5" s="3"/>
      <c r="L5" s="2" t="s">
        <v>121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9" x14ac:dyDescent="0.25">
      <c r="A6" s="5" t="s">
        <v>10</v>
      </c>
      <c r="B6" s="5"/>
      <c r="C6" s="5"/>
      <c r="D6" s="43"/>
      <c r="E6" s="5">
        <v>1</v>
      </c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9" x14ac:dyDescent="0.25">
      <c r="A7" s="18" t="s">
        <v>4</v>
      </c>
      <c r="B7" s="9">
        <v>1</v>
      </c>
      <c r="C7" s="101" t="s">
        <v>108</v>
      </c>
      <c r="D7" s="29">
        <v>14.57</v>
      </c>
      <c r="E7" s="20">
        <v>1</v>
      </c>
      <c r="F7" s="21"/>
      <c r="G7" s="3"/>
      <c r="H7" s="215"/>
      <c r="I7" s="3"/>
      <c r="J7" s="3"/>
      <c r="K7" s="2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9" x14ac:dyDescent="0.25">
      <c r="A8" s="22" t="s">
        <v>5</v>
      </c>
      <c r="B8" s="23">
        <v>6</v>
      </c>
      <c r="C8" s="19" t="s">
        <v>109</v>
      </c>
      <c r="D8" s="203" t="s">
        <v>183</v>
      </c>
      <c r="E8" s="204" t="s">
        <v>183</v>
      </c>
      <c r="F8" s="21"/>
      <c r="G8" s="3"/>
      <c r="H8" s="205"/>
      <c r="I8" s="3"/>
      <c r="J8" s="3"/>
      <c r="K8" s="2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" x14ac:dyDescent="0.25">
      <c r="A9" s="25" t="s">
        <v>6</v>
      </c>
      <c r="B9" s="9">
        <v>7</v>
      </c>
      <c r="C9" s="19" t="s">
        <v>110</v>
      </c>
      <c r="D9" s="29">
        <v>8.6999999999999993</v>
      </c>
      <c r="E9" s="20">
        <v>3</v>
      </c>
      <c r="F9" s="21"/>
      <c r="G9" s="5" t="s">
        <v>11</v>
      </c>
      <c r="H9" s="3"/>
      <c r="I9" s="17" t="s">
        <v>0</v>
      </c>
      <c r="J9" s="17" t="s">
        <v>1</v>
      </c>
      <c r="K9" s="21"/>
      <c r="L9" s="3"/>
      <c r="M9" s="3"/>
      <c r="N9" s="3"/>
      <c r="O9" s="3"/>
      <c r="P9" s="3"/>
      <c r="Q9" s="5" t="s">
        <v>12</v>
      </c>
      <c r="R9" s="33"/>
      <c r="S9" s="17" t="s">
        <v>0</v>
      </c>
      <c r="T9" s="17" t="s">
        <v>1</v>
      </c>
      <c r="U9" s="3"/>
      <c r="V9" s="3"/>
      <c r="W9" s="3"/>
      <c r="X9" s="3"/>
      <c r="Y9" s="3"/>
    </row>
    <row r="10" spans="1:25" ht="19" x14ac:dyDescent="0.25">
      <c r="A10" s="26" t="s">
        <v>7</v>
      </c>
      <c r="B10" s="11">
        <v>12</v>
      </c>
      <c r="C10" s="173" t="s">
        <v>212</v>
      </c>
      <c r="D10" s="39">
        <v>9.23</v>
      </c>
      <c r="E10" s="27">
        <v>2</v>
      </c>
      <c r="F10" s="21"/>
      <c r="G10" s="5" t="s">
        <v>13</v>
      </c>
      <c r="H10" s="5"/>
      <c r="I10" s="5"/>
      <c r="J10" s="5">
        <v>4</v>
      </c>
      <c r="K10" s="28"/>
      <c r="L10" s="5"/>
      <c r="M10" s="5"/>
      <c r="N10" s="5"/>
      <c r="O10" s="5"/>
      <c r="P10" s="5"/>
      <c r="Q10" s="5" t="s">
        <v>13</v>
      </c>
      <c r="R10" s="5"/>
      <c r="S10" s="5"/>
      <c r="T10" s="5">
        <v>7</v>
      </c>
      <c r="U10" s="3"/>
      <c r="V10" s="3"/>
      <c r="W10" s="3"/>
      <c r="X10" s="3"/>
      <c r="Y10" s="3"/>
    </row>
    <row r="11" spans="1:25" ht="19" x14ac:dyDescent="0.25">
      <c r="A11" s="21"/>
      <c r="B11" s="21"/>
      <c r="C11" s="21"/>
      <c r="D11" s="36"/>
      <c r="E11" s="21"/>
      <c r="F11" s="21"/>
      <c r="G11" s="18" t="s">
        <v>4</v>
      </c>
      <c r="H11" s="8" t="str">
        <f>IF(E7=3,C7,(IF(E8=3,C8,(IF(E9=3,C9,(IF(E10=3,C10,3.1)))))))</f>
        <v xml:space="preserve">Glen Fitzgerald </v>
      </c>
      <c r="I11" s="29">
        <v>14.5</v>
      </c>
      <c r="J11" s="20">
        <v>1</v>
      </c>
      <c r="K11" s="21"/>
      <c r="L11" s="28"/>
      <c r="M11" s="21"/>
      <c r="N11" s="21"/>
      <c r="O11" s="21"/>
      <c r="P11" s="3"/>
      <c r="Q11" s="18" t="s">
        <v>4</v>
      </c>
      <c r="R11" s="8" t="str">
        <f>IF(E7=1,C7,(IF(E8=1,C8,(IF(E9=1,C9,(IF(E10=1,C10,1.1)))))))</f>
        <v>William Crowe</v>
      </c>
      <c r="S11" s="29">
        <v>13.43</v>
      </c>
      <c r="T11" s="20">
        <v>3</v>
      </c>
      <c r="U11" s="3"/>
      <c r="V11" s="3"/>
      <c r="W11" s="3"/>
      <c r="X11" s="3"/>
      <c r="Y11" s="3"/>
    </row>
    <row r="12" spans="1:25" ht="19" x14ac:dyDescent="0.25">
      <c r="A12" s="5" t="s">
        <v>14</v>
      </c>
      <c r="B12" s="5"/>
      <c r="C12" s="5"/>
      <c r="D12" s="43"/>
      <c r="E12" s="5">
        <v>2</v>
      </c>
      <c r="F12" s="3"/>
      <c r="G12" s="22" t="s">
        <v>5</v>
      </c>
      <c r="H12" s="8" t="str">
        <f>IF(E13=4,C13,(IF(E14=4,C14,(IF(E15=4,C15,(IF(E16=4,C16,4.2)))))))</f>
        <v>Barton Smith</v>
      </c>
      <c r="I12" s="30">
        <v>6.8</v>
      </c>
      <c r="J12" s="24">
        <v>3</v>
      </c>
      <c r="K12" s="3"/>
      <c r="L12" s="5" t="s">
        <v>15</v>
      </c>
      <c r="M12" s="5"/>
      <c r="N12" s="17" t="s">
        <v>0</v>
      </c>
      <c r="O12" s="17" t="s">
        <v>1</v>
      </c>
      <c r="P12" s="3"/>
      <c r="Q12" s="22" t="s">
        <v>5</v>
      </c>
      <c r="R12" s="31" t="str">
        <f>IF(E7=2,C7,(IF(E8=2,C8,(IF(E9=2,C9,(IF(E10=2,C10,2.1)))))))</f>
        <v>Braden O'Rourke</v>
      </c>
      <c r="S12" s="30">
        <v>10.93</v>
      </c>
      <c r="T12" s="24">
        <v>4</v>
      </c>
      <c r="U12" s="3"/>
      <c r="V12" s="32" t="s">
        <v>16</v>
      </c>
      <c r="W12" s="33"/>
      <c r="X12" s="17" t="s">
        <v>0</v>
      </c>
      <c r="Y12" s="17" t="s">
        <v>1</v>
      </c>
    </row>
    <row r="13" spans="1:25" ht="19" x14ac:dyDescent="0.25">
      <c r="A13" s="18" t="s">
        <v>4</v>
      </c>
      <c r="B13" s="7">
        <v>3</v>
      </c>
      <c r="C13" s="88" t="s">
        <v>111</v>
      </c>
      <c r="D13" s="37">
        <v>12.6</v>
      </c>
      <c r="E13" s="7">
        <v>1</v>
      </c>
      <c r="F13" s="21"/>
      <c r="G13" s="25" t="s">
        <v>6</v>
      </c>
      <c r="H13" s="8" t="s">
        <v>116</v>
      </c>
      <c r="I13" s="29">
        <v>9.57</v>
      </c>
      <c r="J13" s="20">
        <v>2</v>
      </c>
      <c r="K13" s="21"/>
      <c r="L13" s="32" t="s">
        <v>13</v>
      </c>
      <c r="M13" s="5"/>
      <c r="N13" s="5"/>
      <c r="O13" s="5">
        <v>6</v>
      </c>
      <c r="P13" s="3"/>
      <c r="Q13" s="25" t="s">
        <v>6</v>
      </c>
      <c r="R13" s="8" t="str">
        <f>IF(E13=2,C13,(IF(E14=2,C14,(IF(E15=2,C15,(IF(E16=2,C16,2.2)))))))</f>
        <v>Frank Murphy</v>
      </c>
      <c r="S13" s="29">
        <v>14.43</v>
      </c>
      <c r="T13" s="20">
        <v>2</v>
      </c>
      <c r="U13" s="3"/>
      <c r="V13" s="32"/>
      <c r="W13" s="32"/>
      <c r="X13" s="32"/>
      <c r="Y13" s="5">
        <v>9</v>
      </c>
    </row>
    <row r="14" spans="1:25" ht="19" x14ac:dyDescent="0.25">
      <c r="A14" s="22" t="s">
        <v>5</v>
      </c>
      <c r="B14" s="9">
        <v>4</v>
      </c>
      <c r="C14" s="101" t="s">
        <v>112</v>
      </c>
      <c r="D14" s="40">
        <v>11.5</v>
      </c>
      <c r="E14" s="9">
        <v>2</v>
      </c>
      <c r="F14" s="21"/>
      <c r="G14" s="21"/>
      <c r="H14" s="36"/>
      <c r="I14" s="36"/>
      <c r="J14" s="21"/>
      <c r="K14" s="21"/>
      <c r="L14" s="18" t="s">
        <v>4</v>
      </c>
      <c r="M14" s="37" t="s">
        <v>113</v>
      </c>
      <c r="N14" s="8">
        <v>11.8</v>
      </c>
      <c r="O14" s="38">
        <v>2</v>
      </c>
      <c r="P14" s="3"/>
      <c r="Q14" s="26" t="s">
        <v>7</v>
      </c>
      <c r="R14" s="10" t="str">
        <f>IF(O14=1,M14,(IF(O15=1,M15,(IF(O16=1,M16,(IF(O17=1,M17,1.6)))))))</f>
        <v>Max Weston</v>
      </c>
      <c r="S14" s="39">
        <v>15.24</v>
      </c>
      <c r="T14" s="27">
        <v>1</v>
      </c>
      <c r="U14" s="3"/>
      <c r="V14" s="18" t="s">
        <v>4</v>
      </c>
      <c r="W14" s="8" t="str">
        <f>IF(T11=1,R11,(IF(T12=1,R12,(IF(T13=1,R13,(IF(T14=1,R14,1.7)))))))</f>
        <v>Max Weston</v>
      </c>
      <c r="X14" s="6">
        <v>14.6</v>
      </c>
      <c r="Y14" s="38">
        <v>1</v>
      </c>
    </row>
    <row r="15" spans="1:25" ht="19" x14ac:dyDescent="0.25">
      <c r="A15" s="25" t="s">
        <v>6</v>
      </c>
      <c r="B15" s="9">
        <v>9</v>
      </c>
      <c r="C15" s="85" t="s">
        <v>113</v>
      </c>
      <c r="D15" s="40">
        <v>6.9</v>
      </c>
      <c r="E15" s="9">
        <v>3</v>
      </c>
      <c r="F15" s="21"/>
      <c r="G15" s="21"/>
      <c r="H15" s="36"/>
      <c r="I15" s="36"/>
      <c r="J15" s="21"/>
      <c r="K15" s="21"/>
      <c r="L15" s="22" t="s">
        <v>5</v>
      </c>
      <c r="M15" s="40" t="s">
        <v>215</v>
      </c>
      <c r="N15" s="8">
        <v>14.23</v>
      </c>
      <c r="O15" s="19">
        <v>1</v>
      </c>
      <c r="P15" s="3"/>
      <c r="Q15" s="21"/>
      <c r="R15" s="36"/>
      <c r="S15" s="36"/>
      <c r="T15" s="21"/>
      <c r="U15" s="3"/>
      <c r="V15" s="22" t="s">
        <v>5</v>
      </c>
      <c r="W15" s="8" t="str">
        <f>IF(T11=2,R11,(IF(T12=2,R12,(IF(T13=2,R13,(IF(T14=2,R14,2.7)))))))</f>
        <v>Frank Murphy</v>
      </c>
      <c r="X15" s="8">
        <v>14.17</v>
      </c>
      <c r="Y15" s="19">
        <v>2</v>
      </c>
    </row>
    <row r="16" spans="1:25" ht="19" x14ac:dyDescent="0.25">
      <c r="A16" s="26" t="s">
        <v>7</v>
      </c>
      <c r="B16" s="11">
        <v>10</v>
      </c>
      <c r="C16" s="101" t="s">
        <v>114</v>
      </c>
      <c r="D16" s="44">
        <v>6.5</v>
      </c>
      <c r="E16" s="11">
        <v>4</v>
      </c>
      <c r="F16" s="21"/>
      <c r="G16" s="21"/>
      <c r="H16" s="214"/>
      <c r="I16" s="36"/>
      <c r="J16" s="21"/>
      <c r="K16" s="3"/>
      <c r="L16" s="25" t="s">
        <v>6</v>
      </c>
      <c r="M16" s="40" t="s">
        <v>214</v>
      </c>
      <c r="N16" s="8">
        <v>10.97</v>
      </c>
      <c r="O16" s="42">
        <v>3</v>
      </c>
      <c r="P16" s="3"/>
      <c r="Q16" s="5" t="s">
        <v>17</v>
      </c>
      <c r="R16" s="43"/>
      <c r="S16" s="43"/>
      <c r="T16" s="5">
        <v>8</v>
      </c>
      <c r="U16" s="3"/>
      <c r="V16" s="25" t="s">
        <v>6</v>
      </c>
      <c r="W16" s="8" t="str">
        <f>IF(T17=1,R17,(IF(T18=1,R18,(IF(T19=1,R19,(IF(T20=1,R20,1.8)))))))</f>
        <v>Jared Neal</v>
      </c>
      <c r="X16" s="10">
        <v>13.6</v>
      </c>
      <c r="Y16" s="42">
        <v>3</v>
      </c>
    </row>
    <row r="17" spans="1:25" ht="19" x14ac:dyDescent="0.25">
      <c r="A17" s="21"/>
      <c r="B17" s="21"/>
      <c r="C17" s="21"/>
      <c r="D17" s="36"/>
      <c r="E17" s="21"/>
      <c r="F17" s="21"/>
      <c r="G17" s="5" t="s">
        <v>17</v>
      </c>
      <c r="H17" s="205"/>
      <c r="I17" s="5"/>
      <c r="J17" s="5">
        <v>5</v>
      </c>
      <c r="K17" s="3"/>
      <c r="L17" s="26" t="s">
        <v>7</v>
      </c>
      <c r="M17" s="44" t="s">
        <v>116</v>
      </c>
      <c r="N17" s="8">
        <v>8.36</v>
      </c>
      <c r="O17" s="42">
        <v>4</v>
      </c>
      <c r="P17" s="3"/>
      <c r="Q17" s="18" t="s">
        <v>4</v>
      </c>
      <c r="R17" s="37" t="str">
        <f>IF(E13=1,C13,(IF(E14=1,C14,(IF(E15=1,C15,(IF(E16=1,C16,1.2)))))))</f>
        <v>Matt Mulder</v>
      </c>
      <c r="S17" s="8">
        <v>13.23</v>
      </c>
      <c r="T17" s="7">
        <v>2</v>
      </c>
      <c r="U17" s="3"/>
      <c r="V17" s="26" t="s">
        <v>7</v>
      </c>
      <c r="W17" s="8" t="str">
        <f>IF(T17=2,R17,(IF(T18=2,R18,(IF(T19=2,R19,(IF(T20=2,R20,2.8)))))))</f>
        <v>Matt Mulder</v>
      </c>
      <c r="X17" s="10">
        <v>10.199999999999999</v>
      </c>
      <c r="Y17" s="42">
        <v>4</v>
      </c>
    </row>
    <row r="18" spans="1:25" ht="19" x14ac:dyDescent="0.25">
      <c r="A18" s="5" t="s">
        <v>18</v>
      </c>
      <c r="B18" s="5"/>
      <c r="C18" s="5"/>
      <c r="D18" s="43"/>
      <c r="E18" s="5">
        <v>3</v>
      </c>
      <c r="F18" s="3"/>
      <c r="G18" s="18" t="s">
        <v>4</v>
      </c>
      <c r="H18" s="8" t="s">
        <v>113</v>
      </c>
      <c r="I18" s="6">
        <v>9.07</v>
      </c>
      <c r="J18" s="7">
        <v>1</v>
      </c>
      <c r="K18" s="3"/>
      <c r="L18" s="3"/>
      <c r="M18" s="3"/>
      <c r="N18" s="3"/>
      <c r="O18" s="3"/>
      <c r="P18" s="3"/>
      <c r="Q18" s="22" t="s">
        <v>5</v>
      </c>
      <c r="R18" s="40" t="str">
        <f>IF(E19=1,C19,(IF(E20=1,C20,(IF(E21=1,C21,(IF(E22=1,C22,1.3)))))))</f>
        <v>Jared Neal</v>
      </c>
      <c r="S18" s="8">
        <v>15.1</v>
      </c>
      <c r="T18" s="9">
        <v>1</v>
      </c>
      <c r="U18" s="3"/>
      <c r="V18" s="33"/>
      <c r="W18" s="33"/>
      <c r="X18" s="33"/>
      <c r="Y18" s="33"/>
    </row>
    <row r="19" spans="1:25" ht="19" x14ac:dyDescent="0.25">
      <c r="A19" s="18" t="s">
        <v>4</v>
      </c>
      <c r="B19" s="7">
        <v>2</v>
      </c>
      <c r="C19" s="101" t="s">
        <v>115</v>
      </c>
      <c r="D19" s="206" t="s">
        <v>183</v>
      </c>
      <c r="E19" s="207" t="s">
        <v>183</v>
      </c>
      <c r="F19" s="21"/>
      <c r="G19" s="22" t="s">
        <v>5</v>
      </c>
      <c r="H19" s="8" t="s">
        <v>215</v>
      </c>
      <c r="I19" s="8">
        <v>8.93</v>
      </c>
      <c r="J19" s="9">
        <v>2</v>
      </c>
      <c r="K19" s="3"/>
      <c r="L19" s="3"/>
      <c r="M19" s="3"/>
      <c r="N19" s="3"/>
      <c r="O19" s="3"/>
      <c r="P19" s="3"/>
      <c r="Q19" s="25" t="s">
        <v>6</v>
      </c>
      <c r="R19" s="40" t="str">
        <f>IF(E19=2,C19,(IF(E20=2,C20,(IF(E21=2,C21,(IF(E22=2,C22,2.3)))))))</f>
        <v>Joel Tilley</v>
      </c>
      <c r="S19" s="8">
        <v>11.5</v>
      </c>
      <c r="T19" s="9">
        <v>3</v>
      </c>
      <c r="U19" s="3"/>
      <c r="V19" s="3"/>
      <c r="W19" s="3"/>
      <c r="X19" s="3"/>
      <c r="Y19" s="3"/>
    </row>
    <row r="20" spans="1:25" ht="19" x14ac:dyDescent="0.25">
      <c r="A20" s="22" t="s">
        <v>5</v>
      </c>
      <c r="B20" s="9">
        <v>5</v>
      </c>
      <c r="C20" s="88" t="s">
        <v>116</v>
      </c>
      <c r="D20" s="208" t="s">
        <v>183</v>
      </c>
      <c r="E20" s="209" t="s">
        <v>183</v>
      </c>
      <c r="F20" s="21"/>
      <c r="G20" s="25" t="s">
        <v>6</v>
      </c>
      <c r="H20" s="8"/>
      <c r="I20" s="8"/>
      <c r="J20" s="9"/>
      <c r="K20" s="21"/>
      <c r="L20" s="3"/>
      <c r="M20" s="3"/>
      <c r="N20" s="3"/>
      <c r="O20" s="3"/>
      <c r="P20" s="3"/>
      <c r="Q20" s="26" t="s">
        <v>7</v>
      </c>
      <c r="R20" s="44" t="str">
        <f>IF(O14=2,M14,(IF(O15=2,M15,(IF(O16=2,M16,(IF(O17=2,M17,2.6)))))))</f>
        <v>Pat O'Rourke</v>
      </c>
      <c r="S20" s="8">
        <v>8.6300000000000008</v>
      </c>
      <c r="T20" s="11">
        <v>4</v>
      </c>
      <c r="U20" s="3"/>
      <c r="V20" s="3"/>
      <c r="W20" s="3"/>
      <c r="X20" s="3"/>
      <c r="Y20" s="3"/>
    </row>
    <row r="21" spans="1:25" ht="19" x14ac:dyDescent="0.25">
      <c r="A21" s="25" t="s">
        <v>6</v>
      </c>
      <c r="B21" s="9">
        <v>8</v>
      </c>
      <c r="C21" s="88" t="s">
        <v>117</v>
      </c>
      <c r="D21" s="40">
        <v>14.6</v>
      </c>
      <c r="E21" s="9">
        <v>1</v>
      </c>
      <c r="F21" s="21"/>
      <c r="G21" s="3"/>
      <c r="H21" s="3"/>
      <c r="I21" s="3"/>
      <c r="J21" s="3"/>
      <c r="K21" s="2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9" x14ac:dyDescent="0.25">
      <c r="A22" s="45" t="s">
        <v>7</v>
      </c>
      <c r="B22" s="9">
        <v>11</v>
      </c>
      <c r="C22" s="101" t="s">
        <v>118</v>
      </c>
      <c r="D22" s="40">
        <v>10.5</v>
      </c>
      <c r="E22" s="9">
        <v>2</v>
      </c>
      <c r="F22" s="21"/>
      <c r="G22" s="162"/>
      <c r="H22" s="226"/>
      <c r="I22" s="226"/>
      <c r="J22" s="162"/>
      <c r="K22" s="2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9" x14ac:dyDescent="0.25">
      <c r="A23" s="33"/>
      <c r="B23" s="33"/>
      <c r="C23" s="33"/>
      <c r="D23" s="163"/>
      <c r="E23" s="33"/>
      <c r="F23" s="33"/>
      <c r="G23" s="226"/>
      <c r="H23" s="226"/>
      <c r="I23" s="226"/>
      <c r="J23" s="226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ht="19" x14ac:dyDescent="0.25">
      <c r="A24" s="33"/>
      <c r="B24" s="33"/>
      <c r="C24" s="33"/>
      <c r="D24" s="163"/>
      <c r="E24" s="33"/>
      <c r="F24" s="33"/>
      <c r="G24" s="226"/>
      <c r="H24" s="226"/>
      <c r="I24" s="226"/>
      <c r="J24" s="226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19" x14ac:dyDescent="0.25">
      <c r="A25" s="33"/>
      <c r="B25" s="33"/>
      <c r="C25" s="33"/>
      <c r="D25" s="163"/>
      <c r="E25" s="33"/>
      <c r="F25" s="33"/>
      <c r="G25" s="226"/>
      <c r="H25" s="226"/>
      <c r="I25" s="226"/>
      <c r="J25" s="226"/>
      <c r="K25" s="33"/>
      <c r="L25" s="244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9" x14ac:dyDescent="0.25">
      <c r="A26" s="33"/>
      <c r="B26" s="33"/>
      <c r="C26" s="33"/>
      <c r="D26" s="163"/>
      <c r="E26" s="33"/>
      <c r="F26" s="33"/>
      <c r="G26" s="226"/>
      <c r="H26" s="226"/>
      <c r="I26" s="226"/>
      <c r="J26" s="226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9" x14ac:dyDescent="0.25">
      <c r="A27" s="33"/>
      <c r="B27" s="33"/>
      <c r="C27" s="33"/>
      <c r="D27" s="163"/>
      <c r="E27" s="33"/>
      <c r="F27" s="33"/>
      <c r="G27" s="226"/>
      <c r="H27" s="227"/>
      <c r="I27" s="227"/>
      <c r="J27" s="226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9" x14ac:dyDescent="0.25">
      <c r="A28" s="33"/>
      <c r="B28" s="33"/>
      <c r="C28" s="33"/>
      <c r="D28" s="163"/>
      <c r="E28" s="33"/>
      <c r="F28" s="33"/>
      <c r="G28" s="226"/>
      <c r="H28" s="227"/>
      <c r="I28" s="227"/>
      <c r="J28" s="226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19" x14ac:dyDescent="0.25">
      <c r="A29" s="33"/>
      <c r="B29" s="33"/>
      <c r="C29" s="33"/>
      <c r="D29" s="163"/>
      <c r="E29" s="33"/>
      <c r="F29" s="33"/>
      <c r="G29" s="226"/>
      <c r="H29" s="227"/>
      <c r="I29" s="227"/>
      <c r="J29" s="226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9" x14ac:dyDescent="0.25">
      <c r="A30" s="33"/>
      <c r="B30" s="33"/>
      <c r="C30" s="33"/>
      <c r="D30" s="163"/>
      <c r="E30" s="33"/>
      <c r="F30" s="33"/>
      <c r="G30" s="226"/>
      <c r="H30" s="226"/>
      <c r="I30" s="226"/>
      <c r="J30" s="226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9" x14ac:dyDescent="0.25">
      <c r="A31" s="33"/>
      <c r="B31" s="33"/>
      <c r="C31" s="33"/>
      <c r="D31" s="163"/>
      <c r="E31" s="33"/>
      <c r="F31" s="33"/>
      <c r="G31" s="226"/>
      <c r="H31" s="226"/>
      <c r="I31" s="226"/>
      <c r="J31" s="226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19" x14ac:dyDescent="0.25">
      <c r="A32" s="33"/>
      <c r="B32" s="33"/>
      <c r="C32" s="33"/>
      <c r="D32" s="163"/>
      <c r="E32" s="33"/>
      <c r="F32" s="33"/>
      <c r="G32" s="226"/>
      <c r="H32" s="227"/>
      <c r="I32" s="227"/>
      <c r="J32" s="226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9" x14ac:dyDescent="0.25">
      <c r="A33" s="33"/>
      <c r="B33" s="33"/>
      <c r="C33" s="33"/>
      <c r="D33" s="163"/>
      <c r="E33" s="33"/>
      <c r="F33" s="33"/>
      <c r="G33" s="226"/>
      <c r="H33" s="227"/>
      <c r="I33" s="227"/>
      <c r="J33" s="226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9" x14ac:dyDescent="0.25">
      <c r="A34" s="33"/>
      <c r="B34" s="33"/>
      <c r="C34" s="33"/>
      <c r="D34" s="163"/>
      <c r="E34" s="33"/>
      <c r="F34" s="33"/>
      <c r="G34" s="226"/>
      <c r="H34" s="226"/>
      <c r="I34" s="226"/>
      <c r="J34" s="226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19" x14ac:dyDescent="0.25">
      <c r="A35" s="33"/>
      <c r="B35" s="33"/>
      <c r="C35" s="33"/>
      <c r="D35" s="16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9" x14ac:dyDescent="0.25">
      <c r="A36" s="33"/>
      <c r="B36" s="33"/>
      <c r="C36" s="33"/>
      <c r="D36" s="16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19" x14ac:dyDescent="0.25">
      <c r="A37" s="33"/>
      <c r="B37" s="33"/>
      <c r="C37" s="33"/>
      <c r="D37" s="16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9" x14ac:dyDescent="0.25">
      <c r="A38" s="33"/>
      <c r="B38" s="33"/>
      <c r="C38" s="33"/>
      <c r="D38" s="16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19" x14ac:dyDescent="0.25">
      <c r="A39" s="33"/>
      <c r="B39" s="33"/>
      <c r="C39" s="33"/>
      <c r="D39" s="16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19" x14ac:dyDescent="0.25">
      <c r="A40" s="33"/>
      <c r="B40" s="33"/>
      <c r="C40" s="33"/>
      <c r="D40" s="16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9" x14ac:dyDescent="0.25">
      <c r="A41" s="33"/>
      <c r="B41" s="33"/>
      <c r="C41" s="33"/>
      <c r="D41" s="16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G21" sqref="G21"/>
    </sheetView>
  </sheetViews>
  <sheetFormatPr baseColWidth="10" defaultColWidth="11" defaultRowHeight="19" x14ac:dyDescent="0.25"/>
  <cols>
    <col min="2" max="2" width="22.6640625" customWidth="1"/>
    <col min="3" max="3" width="16.5" style="170" customWidth="1"/>
    <col min="7" max="7" width="11" customWidth="1"/>
    <col min="8" max="8" width="19.5" customWidth="1"/>
    <col min="9" max="9" width="15.1640625" style="170" customWidth="1"/>
    <col min="13" max="13" width="11" style="174"/>
    <col min="14" max="14" width="25.33203125" customWidth="1"/>
    <col min="15" max="15" width="11" style="33"/>
  </cols>
  <sheetData>
    <row r="1" spans="1:16" x14ac:dyDescent="0.25">
      <c r="A1" s="1" t="s">
        <v>48</v>
      </c>
    </row>
    <row r="2" spans="1:16" x14ac:dyDescent="0.25">
      <c r="A2" s="2" t="s">
        <v>60</v>
      </c>
    </row>
    <row r="4" spans="1:16" x14ac:dyDescent="0.25">
      <c r="A4" s="228"/>
      <c r="B4" s="12"/>
      <c r="C4" s="164"/>
      <c r="D4" s="12"/>
      <c r="E4" s="12"/>
      <c r="F4" s="12"/>
      <c r="G4" s="228"/>
      <c r="H4" s="12"/>
      <c r="I4" s="164"/>
      <c r="J4" s="12"/>
      <c r="K4" s="12"/>
      <c r="L4" s="12"/>
      <c r="M4" s="90"/>
      <c r="N4" s="14"/>
      <c r="P4" s="33"/>
    </row>
    <row r="5" spans="1:16" x14ac:dyDescent="0.25">
      <c r="A5" s="2" t="s">
        <v>65</v>
      </c>
      <c r="B5" s="2"/>
      <c r="C5" s="165"/>
      <c r="D5" s="2"/>
      <c r="E5" s="2"/>
      <c r="F5" s="2"/>
      <c r="G5" s="2" t="s">
        <v>3</v>
      </c>
      <c r="H5" s="2"/>
      <c r="I5" s="235"/>
      <c r="J5" s="2"/>
      <c r="K5" s="2"/>
      <c r="L5" s="33"/>
      <c r="M5" s="2"/>
      <c r="N5" s="33"/>
      <c r="P5" s="33"/>
    </row>
    <row r="6" spans="1:16" x14ac:dyDescent="0.25">
      <c r="A6" s="33" t="s">
        <v>66</v>
      </c>
      <c r="B6" s="33"/>
      <c r="C6" s="4" t="s">
        <v>20</v>
      </c>
      <c r="D6" s="4" t="s">
        <v>67</v>
      </c>
      <c r="E6" s="4" t="s">
        <v>68</v>
      </c>
      <c r="F6" s="33"/>
      <c r="G6" s="33" t="s">
        <v>69</v>
      </c>
      <c r="H6" s="33"/>
      <c r="I6" s="4" t="s">
        <v>20</v>
      </c>
      <c r="J6" s="4" t="s">
        <v>67</v>
      </c>
      <c r="K6" s="4" t="s">
        <v>68</v>
      </c>
      <c r="L6" s="33"/>
      <c r="M6" s="2"/>
      <c r="N6" s="33"/>
      <c r="O6" s="4"/>
      <c r="P6" s="33"/>
    </row>
    <row r="7" spans="1:16" x14ac:dyDescent="0.25">
      <c r="A7" s="3"/>
      <c r="B7" s="3"/>
      <c r="C7" s="229"/>
      <c r="D7" s="145"/>
      <c r="E7" s="145"/>
      <c r="F7" s="3"/>
      <c r="G7" s="3"/>
      <c r="H7" s="3"/>
      <c r="I7" s="229"/>
      <c r="J7" s="145"/>
      <c r="K7" s="145"/>
      <c r="L7" s="33"/>
      <c r="M7" s="5" t="s">
        <v>228</v>
      </c>
      <c r="N7" s="33"/>
      <c r="O7" s="5"/>
      <c r="P7" s="33"/>
    </row>
    <row r="8" spans="1:16" x14ac:dyDescent="0.25">
      <c r="A8" s="230" t="s">
        <v>4</v>
      </c>
      <c r="B8" s="19" t="s">
        <v>61</v>
      </c>
      <c r="C8" s="236">
        <v>16.07</v>
      </c>
      <c r="D8" s="151">
        <v>1</v>
      </c>
      <c r="E8" s="151">
        <v>10</v>
      </c>
      <c r="F8" s="21"/>
      <c r="G8" s="230" t="s">
        <v>4</v>
      </c>
      <c r="H8" s="19" t="s">
        <v>61</v>
      </c>
      <c r="I8" s="236">
        <v>16.54</v>
      </c>
      <c r="J8" s="151">
        <v>1</v>
      </c>
      <c r="K8" s="151">
        <v>10</v>
      </c>
      <c r="L8" s="33"/>
      <c r="M8" s="232">
        <v>1</v>
      </c>
      <c r="N8" s="85" t="s">
        <v>61</v>
      </c>
      <c r="O8" s="151">
        <v>20</v>
      </c>
      <c r="P8" s="33"/>
    </row>
    <row r="9" spans="1:16" x14ac:dyDescent="0.25">
      <c r="A9" s="233" t="s">
        <v>5</v>
      </c>
      <c r="B9" s="19" t="s">
        <v>62</v>
      </c>
      <c r="C9" s="236">
        <v>7.7</v>
      </c>
      <c r="D9" s="151">
        <v>3</v>
      </c>
      <c r="E9" s="151">
        <v>5</v>
      </c>
      <c r="F9" s="21"/>
      <c r="G9" s="233" t="s">
        <v>5</v>
      </c>
      <c r="H9" s="19" t="s">
        <v>62</v>
      </c>
      <c r="I9" s="236" t="s">
        <v>183</v>
      </c>
      <c r="J9" s="151" t="s">
        <v>183</v>
      </c>
      <c r="K9" s="151"/>
      <c r="L9" s="33"/>
      <c r="M9" s="232">
        <v>2</v>
      </c>
      <c r="N9" s="85" t="s">
        <v>86</v>
      </c>
      <c r="O9" s="151">
        <v>16</v>
      </c>
      <c r="P9" s="33"/>
    </row>
    <row r="10" spans="1:16" x14ac:dyDescent="0.25">
      <c r="A10" s="25" t="s">
        <v>6</v>
      </c>
      <c r="B10" s="19" t="s">
        <v>86</v>
      </c>
      <c r="C10" s="236">
        <v>11.77</v>
      </c>
      <c r="D10" s="151">
        <v>2</v>
      </c>
      <c r="E10" s="151">
        <v>8</v>
      </c>
      <c r="F10" s="21"/>
      <c r="G10" s="25" t="s">
        <v>6</v>
      </c>
      <c r="H10" s="19" t="s">
        <v>86</v>
      </c>
      <c r="I10" s="236">
        <v>11.83</v>
      </c>
      <c r="J10" s="151">
        <v>2</v>
      </c>
      <c r="K10" s="151">
        <v>8</v>
      </c>
      <c r="L10" s="33"/>
      <c r="M10" s="178">
        <v>3</v>
      </c>
      <c r="N10" s="19" t="s">
        <v>62</v>
      </c>
      <c r="O10" s="151">
        <v>5</v>
      </c>
      <c r="P10" s="33"/>
    </row>
    <row r="11" spans="1:16" x14ac:dyDescent="0.25">
      <c r="A11" s="26" t="s">
        <v>7</v>
      </c>
      <c r="B11" s="19" t="s">
        <v>63</v>
      </c>
      <c r="C11" s="236">
        <v>6.63</v>
      </c>
      <c r="D11" s="151">
        <v>4</v>
      </c>
      <c r="E11" s="151">
        <v>3</v>
      </c>
      <c r="F11" s="21"/>
      <c r="G11" s="26" t="s">
        <v>7</v>
      </c>
      <c r="H11" s="19" t="s">
        <v>63</v>
      </c>
      <c r="I11" s="236">
        <v>6.8</v>
      </c>
      <c r="J11" s="151">
        <v>3</v>
      </c>
      <c r="K11" s="151">
        <v>5</v>
      </c>
      <c r="L11" s="33"/>
      <c r="M11" s="178"/>
      <c r="N11" s="85"/>
      <c r="O11" s="151"/>
      <c r="P11" s="33"/>
    </row>
    <row r="12" spans="1:16" x14ac:dyDescent="0.25">
      <c r="A12" s="98" t="s">
        <v>42</v>
      </c>
      <c r="B12" s="19" t="s">
        <v>64</v>
      </c>
      <c r="C12" s="47">
        <v>0</v>
      </c>
      <c r="D12" s="19">
        <v>5</v>
      </c>
      <c r="E12" s="19">
        <v>1</v>
      </c>
      <c r="F12" s="33"/>
      <c r="G12" s="98" t="s">
        <v>42</v>
      </c>
      <c r="H12" s="19" t="s">
        <v>64</v>
      </c>
      <c r="I12" s="47">
        <v>6.43</v>
      </c>
      <c r="J12" s="19">
        <v>4</v>
      </c>
      <c r="K12" s="19">
        <v>3</v>
      </c>
      <c r="L12" s="33"/>
      <c r="M12" s="180"/>
      <c r="N12" s="85"/>
      <c r="O12" s="19"/>
      <c r="P12" s="33"/>
    </row>
    <row r="13" spans="1:16" x14ac:dyDescent="0.25">
      <c r="A13" s="33"/>
      <c r="B13" s="33"/>
      <c r="C13" s="163"/>
      <c r="D13" s="33"/>
      <c r="E13" s="33"/>
      <c r="F13" s="33"/>
      <c r="G13" s="33"/>
      <c r="H13" s="33"/>
      <c r="I13" s="163"/>
      <c r="J13" s="33"/>
      <c r="K13" s="33"/>
      <c r="L13" s="33"/>
      <c r="M13" s="2"/>
      <c r="N13" s="33"/>
      <c r="P13" s="33"/>
    </row>
    <row r="14" spans="1:16" x14ac:dyDescent="0.25">
      <c r="A14" s="33"/>
      <c r="B14" s="33"/>
      <c r="C14" s="163"/>
      <c r="D14" s="33"/>
      <c r="E14" s="33"/>
      <c r="F14" s="33"/>
      <c r="G14" s="33"/>
      <c r="H14" s="33"/>
      <c r="I14" s="163"/>
      <c r="J14" s="33"/>
      <c r="K14" s="33"/>
      <c r="L14" s="33"/>
      <c r="M14" s="2"/>
      <c r="N14" s="33"/>
      <c r="P14" s="33"/>
    </row>
    <row r="15" spans="1:16" x14ac:dyDescent="0.25">
      <c r="A15" s="33"/>
      <c r="B15" s="33"/>
      <c r="C15" s="163"/>
      <c r="D15" s="33"/>
      <c r="E15" s="33"/>
      <c r="F15" s="33"/>
      <c r="G15" s="33"/>
      <c r="H15" s="33"/>
      <c r="I15" s="163"/>
      <c r="J15" s="33"/>
      <c r="K15" s="33"/>
      <c r="L15" s="33"/>
      <c r="M15" s="222" t="s">
        <v>227</v>
      </c>
      <c r="N15" s="33"/>
      <c r="P15" s="33"/>
    </row>
    <row r="16" spans="1:16" x14ac:dyDescent="0.25">
      <c r="A16" s="146" t="s">
        <v>73</v>
      </c>
      <c r="B16" s="3"/>
      <c r="C16" s="166"/>
      <c r="D16" s="3"/>
      <c r="E16" s="3"/>
      <c r="F16" s="3"/>
      <c r="G16" s="3"/>
      <c r="H16" s="33"/>
      <c r="I16" s="163"/>
      <c r="J16" s="33"/>
      <c r="K16" s="33"/>
      <c r="L16" s="33"/>
      <c r="M16" s="242">
        <v>1</v>
      </c>
      <c r="N16" s="181" t="s">
        <v>63</v>
      </c>
      <c r="O16" s="19">
        <v>8</v>
      </c>
      <c r="P16" s="33"/>
    </row>
    <row r="17" spans="1:16" x14ac:dyDescent="0.25">
      <c r="A17" s="146" t="s">
        <v>74</v>
      </c>
      <c r="B17" s="3"/>
      <c r="C17" s="166"/>
      <c r="D17" s="3"/>
      <c r="E17" s="3"/>
      <c r="F17" s="3"/>
      <c r="G17" s="3"/>
      <c r="H17" s="33"/>
      <c r="I17" s="163"/>
      <c r="J17" s="33"/>
      <c r="K17" s="33"/>
      <c r="L17" s="33"/>
      <c r="M17" s="242">
        <v>2</v>
      </c>
      <c r="N17" s="181" t="s">
        <v>225</v>
      </c>
      <c r="O17" s="19">
        <v>4</v>
      </c>
      <c r="P17" s="33"/>
    </row>
    <row r="18" spans="1:16" x14ac:dyDescent="0.25">
      <c r="A18" s="146" t="s">
        <v>75</v>
      </c>
      <c r="B18" s="3"/>
      <c r="C18" s="166"/>
      <c r="D18" s="3"/>
      <c r="E18" s="3"/>
      <c r="F18" s="3"/>
      <c r="G18" s="3"/>
      <c r="H18" s="33"/>
      <c r="I18" s="163"/>
      <c r="J18" s="33"/>
      <c r="K18" s="33"/>
      <c r="L18" s="33"/>
      <c r="M18" s="242"/>
      <c r="N18" s="181"/>
      <c r="O18" s="19"/>
      <c r="P18" s="33"/>
    </row>
    <row r="19" spans="1:16" x14ac:dyDescent="0.25">
      <c r="A19" s="146" t="s">
        <v>76</v>
      </c>
      <c r="B19" s="3"/>
      <c r="C19" s="166"/>
      <c r="D19" s="3"/>
      <c r="E19" s="3"/>
      <c r="F19" s="3"/>
      <c r="G19" s="3"/>
      <c r="H19" s="33"/>
      <c r="I19" s="163"/>
      <c r="J19" s="33"/>
      <c r="K19" s="33"/>
      <c r="L19" s="33"/>
      <c r="M19" s="243">
        <v>4</v>
      </c>
      <c r="N19" s="19"/>
      <c r="P19" s="33"/>
    </row>
    <row r="20" spans="1:16" x14ac:dyDescent="0.25">
      <c r="A20" s="146" t="s">
        <v>77</v>
      </c>
      <c r="B20" s="3"/>
      <c r="C20" s="166"/>
      <c r="D20" s="3"/>
      <c r="E20" s="3"/>
      <c r="F20" s="3"/>
      <c r="G20" s="3"/>
      <c r="H20" s="33"/>
      <c r="I20" s="163"/>
      <c r="J20" s="33"/>
      <c r="K20" s="33"/>
      <c r="L20" s="33"/>
      <c r="M20" s="2"/>
      <c r="N20" s="33"/>
      <c r="P20" s="33"/>
    </row>
    <row r="21" spans="1:16" x14ac:dyDescent="0.25">
      <c r="A21" s="146" t="s">
        <v>78</v>
      </c>
      <c r="B21" s="33"/>
      <c r="C21" s="163"/>
      <c r="D21" s="33"/>
      <c r="E21" s="33"/>
      <c r="F21" s="33"/>
      <c r="G21" s="33"/>
      <c r="H21" s="33"/>
      <c r="I21" s="163"/>
      <c r="J21" s="33"/>
      <c r="K21" s="33"/>
      <c r="L21" s="33"/>
      <c r="M21" s="2"/>
      <c r="N21" s="33"/>
      <c r="P21" s="33"/>
    </row>
    <row r="22" spans="1:16" x14ac:dyDescent="0.25">
      <c r="A22" s="33"/>
      <c r="B22" s="33"/>
      <c r="C22" s="163"/>
      <c r="D22" s="33"/>
      <c r="E22" s="33"/>
      <c r="F22" s="33"/>
      <c r="G22" s="33"/>
      <c r="H22" s="33"/>
      <c r="I22" s="163"/>
      <c r="J22" s="33"/>
      <c r="K22" s="33"/>
      <c r="L22" s="33"/>
      <c r="M22" s="2"/>
      <c r="N22" s="33"/>
      <c r="P22" s="33"/>
    </row>
    <row r="23" spans="1:16" x14ac:dyDescent="0.25">
      <c r="A23" s="33"/>
      <c r="B23" s="33"/>
      <c r="C23" s="163"/>
      <c r="D23" s="33"/>
      <c r="E23" s="33"/>
      <c r="F23" s="33"/>
      <c r="G23" s="33"/>
      <c r="H23" s="33"/>
      <c r="I23" s="163"/>
      <c r="J23" s="33"/>
      <c r="K23" s="33"/>
      <c r="L23" s="33"/>
      <c r="M23" s="2"/>
      <c r="N23" s="33"/>
      <c r="P23" s="33"/>
    </row>
    <row r="24" spans="1:16" x14ac:dyDescent="0.25">
      <c r="A24" s="33"/>
      <c r="B24" s="33"/>
      <c r="C24" s="163"/>
      <c r="D24" s="33"/>
      <c r="E24" s="33"/>
      <c r="F24" s="33"/>
      <c r="G24" s="33"/>
      <c r="H24" s="33"/>
      <c r="I24" s="163"/>
      <c r="J24" s="33"/>
      <c r="K24" s="33"/>
      <c r="L24" s="33"/>
      <c r="M24" s="2"/>
      <c r="N24" s="33"/>
      <c r="P24" s="33"/>
    </row>
    <row r="25" spans="1:16" x14ac:dyDescent="0.25">
      <c r="A25" s="33"/>
      <c r="B25" s="33"/>
      <c r="C25" s="163"/>
      <c r="D25" s="33"/>
      <c r="E25" s="33"/>
      <c r="F25" s="33"/>
      <c r="G25" s="33"/>
      <c r="H25" s="33"/>
      <c r="I25" s="163"/>
      <c r="J25" s="33"/>
      <c r="K25" s="33"/>
      <c r="L25" s="33"/>
      <c r="M25" s="2"/>
      <c r="N25" s="33"/>
      <c r="P25" s="33"/>
    </row>
    <row r="26" spans="1:16" x14ac:dyDescent="0.25">
      <c r="A26" s="33"/>
      <c r="B26" s="33"/>
      <c r="C26" s="163"/>
      <c r="D26" s="33"/>
      <c r="E26" s="33"/>
      <c r="F26" s="33"/>
      <c r="G26" s="33"/>
      <c r="H26" s="33"/>
      <c r="I26" s="163"/>
      <c r="J26" s="33"/>
      <c r="K26" s="33"/>
      <c r="L26" s="33"/>
      <c r="M26" s="2"/>
      <c r="N26" s="33"/>
      <c r="P26" s="33"/>
    </row>
    <row r="27" spans="1:16" x14ac:dyDescent="0.25">
      <c r="A27" s="33"/>
      <c r="B27" s="33"/>
      <c r="C27" s="163"/>
      <c r="D27" s="33"/>
      <c r="E27" s="33"/>
      <c r="F27" s="33"/>
      <c r="G27" s="33"/>
      <c r="H27" s="33"/>
      <c r="I27" s="163"/>
      <c r="J27" s="33"/>
      <c r="K27" s="33"/>
      <c r="L27" s="33"/>
      <c r="M27" s="2"/>
      <c r="N27" s="33"/>
      <c r="P27" s="33"/>
    </row>
    <row r="28" spans="1:16" x14ac:dyDescent="0.25">
      <c r="A28" s="33"/>
      <c r="B28" s="33"/>
      <c r="C28" s="163"/>
      <c r="D28" s="33"/>
      <c r="E28" s="33"/>
      <c r="F28" s="33"/>
      <c r="G28" s="33"/>
      <c r="H28" s="33"/>
      <c r="I28" s="163"/>
      <c r="J28" s="33"/>
      <c r="K28" s="33"/>
      <c r="L28" s="33"/>
      <c r="M28" s="2"/>
      <c r="N28" s="33"/>
      <c r="P28" s="33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E27" sqref="E27"/>
    </sheetView>
  </sheetViews>
  <sheetFormatPr baseColWidth="10" defaultColWidth="11" defaultRowHeight="16" x14ac:dyDescent="0.2"/>
  <cols>
    <col min="2" max="2" width="20.33203125" customWidth="1"/>
    <col min="3" max="3" width="13.1640625" style="170" customWidth="1"/>
    <col min="8" max="8" width="20.6640625" customWidth="1"/>
    <col min="9" max="9" width="13.5" style="170" customWidth="1"/>
    <col min="14" max="14" width="29.83203125" style="170" customWidth="1"/>
    <col min="15" max="15" width="14" style="188" customWidth="1"/>
  </cols>
  <sheetData>
    <row r="1" spans="1:15" ht="18.75" x14ac:dyDescent="0.3">
      <c r="A1" s="1" t="s">
        <v>48</v>
      </c>
    </row>
    <row r="2" spans="1:15" ht="18.75" x14ac:dyDescent="0.3">
      <c r="A2" s="2" t="s">
        <v>79</v>
      </c>
    </row>
    <row r="4" spans="1:15" ht="19" x14ac:dyDescent="0.25">
      <c r="A4" s="228"/>
      <c r="B4" s="12"/>
      <c r="C4" s="164"/>
      <c r="D4" s="12"/>
      <c r="E4" s="12"/>
      <c r="F4" s="12"/>
      <c r="G4" s="228"/>
      <c r="H4" s="12"/>
      <c r="I4" s="164"/>
      <c r="J4" s="12"/>
      <c r="K4" s="12"/>
      <c r="L4" s="12"/>
      <c r="M4" s="90"/>
      <c r="N4" s="183"/>
      <c r="O4" s="240"/>
    </row>
    <row r="5" spans="1:15" ht="19" x14ac:dyDescent="0.25">
      <c r="A5" s="2" t="s">
        <v>65</v>
      </c>
      <c r="B5" s="2"/>
      <c r="C5" s="165"/>
      <c r="D5" s="2"/>
      <c r="E5" s="2"/>
      <c r="F5" s="2"/>
      <c r="G5" s="2" t="s">
        <v>3</v>
      </c>
      <c r="H5" s="2"/>
      <c r="I5" s="235"/>
      <c r="J5" s="2"/>
      <c r="K5" s="2"/>
      <c r="L5" s="33"/>
      <c r="M5" s="33"/>
      <c r="N5" s="163"/>
      <c r="O5" s="187"/>
    </row>
    <row r="6" spans="1:15" ht="19" x14ac:dyDescent="0.25">
      <c r="A6" s="33" t="s">
        <v>66</v>
      </c>
      <c r="B6" s="33"/>
      <c r="C6" s="4" t="s">
        <v>20</v>
      </c>
      <c r="D6" s="4" t="s">
        <v>67</v>
      </c>
      <c r="E6" s="4" t="s">
        <v>68</v>
      </c>
      <c r="F6" s="33"/>
      <c r="G6" s="33" t="s">
        <v>69</v>
      </c>
      <c r="H6" s="33"/>
      <c r="I6" s="4" t="s">
        <v>20</v>
      </c>
      <c r="J6" s="4" t="s">
        <v>67</v>
      </c>
      <c r="K6" s="4" t="s">
        <v>68</v>
      </c>
      <c r="L6" s="33"/>
      <c r="M6" s="33"/>
      <c r="N6" s="163"/>
      <c r="O6" s="189"/>
    </row>
    <row r="7" spans="1:15" ht="19" x14ac:dyDescent="0.25">
      <c r="A7" s="3"/>
      <c r="B7" s="3"/>
      <c r="C7" s="229"/>
      <c r="D7" s="145"/>
      <c r="E7" s="145"/>
      <c r="F7" s="3"/>
      <c r="G7" s="3"/>
      <c r="H7" s="3"/>
      <c r="I7" s="229"/>
      <c r="J7" s="145"/>
      <c r="K7" s="145"/>
      <c r="L7" s="33"/>
      <c r="M7" s="5" t="s">
        <v>70</v>
      </c>
      <c r="N7" s="163"/>
      <c r="O7" s="190" t="s">
        <v>213</v>
      </c>
    </row>
    <row r="8" spans="1:15" ht="19" x14ac:dyDescent="0.25">
      <c r="A8" s="230" t="s">
        <v>4</v>
      </c>
      <c r="B8" s="19" t="s">
        <v>84</v>
      </c>
      <c r="C8" s="236">
        <v>16.34</v>
      </c>
      <c r="D8" s="151">
        <v>1</v>
      </c>
      <c r="E8" s="151">
        <v>10</v>
      </c>
      <c r="F8" s="21"/>
      <c r="G8" s="230" t="s">
        <v>4</v>
      </c>
      <c r="H8" s="19" t="s">
        <v>80</v>
      </c>
      <c r="I8" s="236">
        <v>14.84</v>
      </c>
      <c r="J8" s="151">
        <v>1</v>
      </c>
      <c r="K8" s="151">
        <v>10</v>
      </c>
      <c r="L8" s="33"/>
      <c r="M8" s="241">
        <v>1</v>
      </c>
      <c r="N8" s="217" t="s">
        <v>84</v>
      </c>
      <c r="O8" s="219">
        <v>20</v>
      </c>
    </row>
    <row r="9" spans="1:15" ht="19" x14ac:dyDescent="0.25">
      <c r="A9" s="233" t="s">
        <v>5</v>
      </c>
      <c r="B9" s="19" t="s">
        <v>81</v>
      </c>
      <c r="C9" s="236">
        <v>5.44</v>
      </c>
      <c r="D9" s="151">
        <v>4</v>
      </c>
      <c r="E9" s="151">
        <v>3</v>
      </c>
      <c r="F9" s="21"/>
      <c r="G9" s="233" t="s">
        <v>5</v>
      </c>
      <c r="H9" s="19" t="s">
        <v>81</v>
      </c>
      <c r="I9" s="236">
        <v>5.43</v>
      </c>
      <c r="J9" s="151">
        <v>5</v>
      </c>
      <c r="K9" s="151">
        <v>1</v>
      </c>
      <c r="L9" s="33"/>
      <c r="M9" s="241">
        <v>2</v>
      </c>
      <c r="N9" s="217" t="s">
        <v>175</v>
      </c>
      <c r="O9" s="219" t="s">
        <v>218</v>
      </c>
    </row>
    <row r="10" spans="1:15" ht="19" x14ac:dyDescent="0.25">
      <c r="A10" s="25" t="s">
        <v>6</v>
      </c>
      <c r="B10" s="19" t="s">
        <v>82</v>
      </c>
      <c r="C10" s="236">
        <v>4.46</v>
      </c>
      <c r="D10" s="151">
        <v>5</v>
      </c>
      <c r="E10" s="151">
        <v>1</v>
      </c>
      <c r="F10" s="21"/>
      <c r="G10" s="25" t="s">
        <v>6</v>
      </c>
      <c r="H10" s="19" t="s">
        <v>82</v>
      </c>
      <c r="I10" s="236">
        <v>7.07</v>
      </c>
      <c r="J10" s="151">
        <v>4</v>
      </c>
      <c r="K10" s="151">
        <v>3</v>
      </c>
      <c r="L10" s="33"/>
      <c r="M10" s="212">
        <v>3</v>
      </c>
      <c r="N10" s="218" t="s">
        <v>219</v>
      </c>
      <c r="O10" s="219" t="s">
        <v>220</v>
      </c>
    </row>
    <row r="11" spans="1:15" ht="19" x14ac:dyDescent="0.25">
      <c r="A11" s="26" t="s">
        <v>7</v>
      </c>
      <c r="B11" s="19" t="s">
        <v>179</v>
      </c>
      <c r="C11" s="236">
        <v>9.56</v>
      </c>
      <c r="D11" s="151">
        <v>2</v>
      </c>
      <c r="E11" s="151">
        <v>8</v>
      </c>
      <c r="F11" s="21"/>
      <c r="G11" s="26" t="s">
        <v>7</v>
      </c>
      <c r="H11" s="19" t="s">
        <v>179</v>
      </c>
      <c r="I11" s="236">
        <v>9.4</v>
      </c>
      <c r="J11" s="151">
        <v>3</v>
      </c>
      <c r="K11" s="151">
        <v>5</v>
      </c>
      <c r="L11" s="33"/>
      <c r="M11" s="212">
        <v>4</v>
      </c>
      <c r="N11" s="217" t="s">
        <v>82</v>
      </c>
      <c r="O11" s="219" t="s">
        <v>221</v>
      </c>
    </row>
    <row r="12" spans="1:15" ht="19" x14ac:dyDescent="0.25">
      <c r="A12" s="98" t="s">
        <v>42</v>
      </c>
      <c r="B12" s="85" t="s">
        <v>175</v>
      </c>
      <c r="C12" s="47">
        <v>7.47</v>
      </c>
      <c r="D12" s="19">
        <v>3</v>
      </c>
      <c r="E12" s="19">
        <v>5</v>
      </c>
      <c r="F12" s="33"/>
      <c r="G12" s="98" t="s">
        <v>42</v>
      </c>
      <c r="H12" s="85" t="s">
        <v>175</v>
      </c>
      <c r="I12" s="218">
        <v>10.64</v>
      </c>
      <c r="J12" s="181">
        <v>2</v>
      </c>
      <c r="K12" s="181">
        <v>8</v>
      </c>
      <c r="L12" s="33"/>
      <c r="M12" s="213">
        <v>5</v>
      </c>
      <c r="N12" s="217" t="s">
        <v>81</v>
      </c>
      <c r="O12" s="220" t="s">
        <v>222</v>
      </c>
    </row>
    <row r="13" spans="1:15" ht="19" x14ac:dyDescent="0.25">
      <c r="A13" s="33"/>
      <c r="B13" s="33"/>
      <c r="C13" s="163"/>
      <c r="D13" s="33"/>
      <c r="E13" s="33"/>
      <c r="F13" s="33"/>
      <c r="G13" s="33"/>
      <c r="H13" s="33"/>
      <c r="I13" s="163"/>
      <c r="J13" s="33"/>
      <c r="K13" s="33"/>
      <c r="L13" s="33"/>
      <c r="M13" s="33"/>
      <c r="N13" s="163"/>
      <c r="O13" s="187"/>
    </row>
    <row r="14" spans="1:15" ht="19" x14ac:dyDescent="0.25">
      <c r="A14" s="33"/>
      <c r="B14" s="33"/>
      <c r="C14" s="163"/>
      <c r="D14" s="33"/>
      <c r="E14" s="33"/>
      <c r="F14" s="33"/>
      <c r="G14" s="33"/>
      <c r="H14" s="33"/>
      <c r="I14" s="167"/>
      <c r="J14" s="227"/>
      <c r="K14" s="33"/>
      <c r="L14" s="33"/>
      <c r="M14" s="33"/>
      <c r="N14" s="163"/>
      <c r="O14" s="187"/>
    </row>
    <row r="15" spans="1:15" ht="19" x14ac:dyDescent="0.25">
      <c r="A15" s="33"/>
      <c r="B15" s="33"/>
      <c r="C15" s="163"/>
      <c r="D15" s="33"/>
      <c r="E15" s="33"/>
      <c r="F15" s="33"/>
      <c r="G15" s="33"/>
      <c r="H15" s="33"/>
      <c r="I15" s="167"/>
      <c r="J15" s="226"/>
      <c r="K15" s="33"/>
      <c r="L15" s="33"/>
      <c r="M15" s="33"/>
      <c r="N15" s="163"/>
      <c r="O15" s="187"/>
    </row>
    <row r="16" spans="1:15" ht="19" x14ac:dyDescent="0.25">
      <c r="A16" s="146" t="s">
        <v>73</v>
      </c>
      <c r="B16" s="3"/>
      <c r="C16" s="166"/>
      <c r="D16" s="3"/>
      <c r="E16" s="3"/>
      <c r="F16" s="3"/>
      <c r="G16" s="3"/>
      <c r="H16" s="33"/>
      <c r="I16" s="167"/>
      <c r="J16" s="227"/>
      <c r="K16" s="33"/>
      <c r="L16" s="33"/>
      <c r="M16" s="33"/>
      <c r="N16" s="163"/>
      <c r="O16" s="187"/>
    </row>
    <row r="17" spans="1:15" ht="19" x14ac:dyDescent="0.25">
      <c r="A17" s="146" t="s">
        <v>74</v>
      </c>
      <c r="B17" s="3"/>
      <c r="C17" s="166"/>
      <c r="D17" s="3"/>
      <c r="E17" s="3"/>
      <c r="F17" s="3"/>
      <c r="G17" s="3"/>
      <c r="H17" s="33"/>
      <c r="I17" s="167"/>
      <c r="J17" s="226"/>
      <c r="K17" s="33"/>
      <c r="L17" s="33"/>
      <c r="M17" s="33"/>
      <c r="N17" s="163"/>
      <c r="O17" s="187"/>
    </row>
    <row r="18" spans="1:15" ht="19" x14ac:dyDescent="0.25">
      <c r="A18" s="146" t="s">
        <v>75</v>
      </c>
      <c r="B18" s="3"/>
      <c r="C18" s="166"/>
      <c r="D18" s="3"/>
      <c r="E18" s="3"/>
      <c r="F18" s="3"/>
      <c r="G18" s="3"/>
      <c r="H18" s="33"/>
      <c r="I18" s="167"/>
      <c r="J18" s="226"/>
      <c r="K18" s="33"/>
      <c r="L18" s="33"/>
      <c r="M18" s="33"/>
      <c r="N18" s="163"/>
      <c r="O18" s="187"/>
    </row>
    <row r="19" spans="1:15" ht="19" x14ac:dyDescent="0.25">
      <c r="A19" s="146" t="s">
        <v>76</v>
      </c>
      <c r="B19" s="3"/>
      <c r="C19" s="166"/>
      <c r="D19" s="3"/>
      <c r="E19" s="3"/>
      <c r="F19" s="3"/>
      <c r="G19" s="3"/>
      <c r="H19" s="33"/>
      <c r="I19" s="167"/>
      <c r="J19" s="226"/>
      <c r="K19" s="33"/>
      <c r="L19" s="33"/>
      <c r="M19" s="33"/>
      <c r="N19" s="163"/>
      <c r="O19" s="187"/>
    </row>
    <row r="20" spans="1:15" ht="19" x14ac:dyDescent="0.25">
      <c r="A20" s="146" t="s">
        <v>77</v>
      </c>
      <c r="B20" s="3"/>
      <c r="C20" s="166"/>
      <c r="D20" s="3"/>
      <c r="E20" s="3"/>
      <c r="F20" s="3"/>
      <c r="G20" s="3"/>
      <c r="H20" s="33"/>
      <c r="I20" s="163"/>
      <c r="J20" s="33"/>
      <c r="K20" s="33"/>
      <c r="L20" s="33"/>
      <c r="M20" s="33"/>
      <c r="N20" s="163"/>
      <c r="O20" s="187"/>
    </row>
    <row r="21" spans="1:15" ht="19" x14ac:dyDescent="0.25">
      <c r="A21" s="146" t="s">
        <v>78</v>
      </c>
      <c r="B21" s="33"/>
      <c r="C21" s="163"/>
      <c r="D21" s="33"/>
      <c r="E21" s="33"/>
      <c r="F21" s="33"/>
      <c r="G21" s="33"/>
      <c r="H21" s="33"/>
      <c r="I21" s="163"/>
      <c r="J21" s="33"/>
      <c r="K21" s="33"/>
      <c r="L21" s="33"/>
      <c r="M21" s="33"/>
      <c r="N21" s="163"/>
      <c r="O21" s="187"/>
    </row>
    <row r="22" spans="1:15" ht="19" x14ac:dyDescent="0.25">
      <c r="A22" s="33"/>
      <c r="B22" s="33"/>
      <c r="C22" s="163"/>
      <c r="D22" s="33"/>
      <c r="E22" s="33"/>
      <c r="F22" s="33"/>
      <c r="G22" s="33"/>
      <c r="H22" s="33"/>
      <c r="I22" s="163"/>
      <c r="J22" s="33"/>
      <c r="K22" s="33"/>
      <c r="L22" s="33"/>
      <c r="M22" s="33"/>
      <c r="N22" s="163"/>
      <c r="O22" s="187"/>
    </row>
    <row r="23" spans="1:15" ht="19" x14ac:dyDescent="0.25">
      <c r="A23" s="33"/>
      <c r="B23" s="33"/>
      <c r="C23" s="163"/>
      <c r="D23" s="33"/>
      <c r="E23" s="33"/>
      <c r="F23" s="33"/>
      <c r="G23" s="33"/>
      <c r="H23" s="33"/>
      <c r="I23" s="163"/>
      <c r="J23" s="33"/>
      <c r="K23" s="33"/>
      <c r="L23" s="33"/>
      <c r="M23" s="33"/>
      <c r="N23" s="163"/>
      <c r="O23" s="187"/>
    </row>
    <row r="24" spans="1:15" ht="19" x14ac:dyDescent="0.25">
      <c r="A24" s="33"/>
      <c r="B24" s="33"/>
      <c r="C24" s="163"/>
      <c r="D24" s="33"/>
      <c r="E24" s="33"/>
      <c r="F24" s="33"/>
      <c r="G24" s="33"/>
      <c r="H24" s="33"/>
      <c r="I24" s="163"/>
      <c r="J24" s="33"/>
      <c r="K24" s="33"/>
      <c r="L24" s="33"/>
      <c r="M24" s="33"/>
      <c r="N24" s="163"/>
      <c r="O24" s="187"/>
    </row>
    <row r="25" spans="1:15" ht="19" x14ac:dyDescent="0.25">
      <c r="A25" s="33"/>
      <c r="B25" s="33"/>
      <c r="C25" s="163"/>
      <c r="D25" s="33"/>
      <c r="E25" s="33"/>
      <c r="F25" s="33"/>
      <c r="G25" s="33"/>
      <c r="H25" s="33"/>
      <c r="I25" s="163"/>
      <c r="J25" s="33"/>
      <c r="K25" s="33"/>
      <c r="L25" s="33"/>
      <c r="M25" s="33"/>
      <c r="N25" s="163"/>
      <c r="O25" s="187"/>
    </row>
    <row r="26" spans="1:15" ht="19" x14ac:dyDescent="0.25">
      <c r="A26" s="33"/>
      <c r="B26" s="33"/>
      <c r="C26" s="163"/>
      <c r="D26" s="33"/>
      <c r="E26" s="33"/>
      <c r="F26" s="33"/>
      <c r="G26" s="33"/>
      <c r="H26" s="33"/>
      <c r="I26" s="163"/>
      <c r="J26" s="33"/>
      <c r="K26" s="33"/>
      <c r="L26" s="33"/>
      <c r="M26" s="33"/>
      <c r="N26" s="163"/>
      <c r="O26" s="187"/>
    </row>
    <row r="27" spans="1:15" ht="19" x14ac:dyDescent="0.25">
      <c r="A27" s="33"/>
      <c r="B27" s="33"/>
      <c r="C27" s="163"/>
      <c r="D27" s="33"/>
      <c r="E27" s="33"/>
      <c r="F27" s="33"/>
      <c r="G27" s="33"/>
      <c r="H27" s="33"/>
      <c r="I27" s="163"/>
      <c r="J27" s="33"/>
      <c r="K27" s="33"/>
      <c r="L27" s="33"/>
      <c r="M27" s="33"/>
      <c r="N27" s="163"/>
      <c r="O27" s="187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A4" workbookViewId="0">
      <selection activeCell="E24" sqref="E24"/>
    </sheetView>
  </sheetViews>
  <sheetFormatPr baseColWidth="10" defaultColWidth="11" defaultRowHeight="16" x14ac:dyDescent="0.2"/>
  <cols>
    <col min="2" max="2" width="15.83203125" customWidth="1"/>
    <col min="3" max="3" width="17.5" customWidth="1"/>
    <col min="8" max="8" width="16.1640625" customWidth="1"/>
    <col min="9" max="9" width="19.33203125" style="170" customWidth="1"/>
    <col min="13" max="13" width="11" style="174"/>
    <col min="14" max="14" width="26.6640625" style="170" customWidth="1"/>
    <col min="15" max="15" width="25.6640625" style="188" customWidth="1"/>
  </cols>
  <sheetData>
    <row r="1" spans="1:22" ht="18.75" x14ac:dyDescent="0.3">
      <c r="A1" s="1" t="s">
        <v>48</v>
      </c>
      <c r="B1" s="33"/>
      <c r="C1" s="33"/>
      <c r="D1" s="33"/>
      <c r="E1" s="33"/>
      <c r="F1" s="33"/>
      <c r="G1" s="33"/>
      <c r="H1" s="33"/>
      <c r="I1" s="163"/>
      <c r="J1" s="33"/>
      <c r="K1" s="33"/>
      <c r="L1" s="33"/>
      <c r="M1" s="2"/>
      <c r="N1" s="163"/>
      <c r="O1" s="187"/>
      <c r="P1" s="33"/>
      <c r="Q1" s="33"/>
      <c r="R1" s="33"/>
      <c r="S1" s="33"/>
    </row>
    <row r="2" spans="1:22" ht="18.75" x14ac:dyDescent="0.3">
      <c r="A2" s="1"/>
      <c r="B2" s="33"/>
      <c r="C2" s="33"/>
      <c r="D2" s="33"/>
      <c r="E2" s="33"/>
      <c r="F2" s="33"/>
      <c r="G2" s="33"/>
      <c r="H2" s="33"/>
      <c r="I2" s="163"/>
      <c r="J2" s="33"/>
      <c r="K2" s="33"/>
      <c r="L2" s="33"/>
      <c r="M2" s="2"/>
      <c r="N2" s="163"/>
      <c r="O2" s="187"/>
      <c r="P2" s="33"/>
      <c r="Q2" s="33"/>
      <c r="R2" s="33"/>
      <c r="S2" s="33"/>
    </row>
    <row r="3" spans="1:22" ht="18.75" x14ac:dyDescent="0.3">
      <c r="A3" s="1" t="s">
        <v>32</v>
      </c>
      <c r="B3" s="33"/>
      <c r="C3" s="33"/>
      <c r="D3" s="33"/>
      <c r="E3" s="33"/>
      <c r="F3" s="33"/>
      <c r="G3" s="33"/>
      <c r="H3" s="33"/>
      <c r="I3" s="163"/>
      <c r="J3" s="33"/>
      <c r="K3" s="33"/>
      <c r="L3" s="33"/>
      <c r="M3" s="2"/>
      <c r="N3" s="163"/>
      <c r="O3" s="187"/>
      <c r="P3" s="33"/>
      <c r="Q3" s="33"/>
      <c r="R3" s="33"/>
      <c r="S3" s="33"/>
    </row>
    <row r="4" spans="1:22" ht="18.75" x14ac:dyDescent="0.3">
      <c r="A4" s="33"/>
      <c r="B4" s="33"/>
      <c r="C4" s="33"/>
      <c r="D4" s="33"/>
      <c r="E4" s="33"/>
      <c r="F4" s="33"/>
      <c r="G4" s="33"/>
      <c r="H4" s="33"/>
      <c r="I4" s="163"/>
      <c r="J4" s="33"/>
      <c r="K4" s="33"/>
      <c r="L4" s="33"/>
      <c r="M4" s="2"/>
      <c r="N4" s="163"/>
      <c r="O4" s="187"/>
      <c r="P4" s="33"/>
      <c r="Q4" s="33"/>
      <c r="R4" s="33"/>
      <c r="S4" s="33"/>
    </row>
    <row r="5" spans="1:22" ht="19" x14ac:dyDescent="0.25">
      <c r="A5" s="2" t="s">
        <v>65</v>
      </c>
      <c r="B5" s="2"/>
      <c r="C5" s="2"/>
      <c r="D5" s="2"/>
      <c r="E5" s="2"/>
      <c r="F5" s="2"/>
      <c r="G5" s="2" t="s">
        <v>3</v>
      </c>
      <c r="H5" s="2"/>
      <c r="I5" s="235"/>
      <c r="J5" s="2"/>
      <c r="K5" s="2"/>
      <c r="L5" s="33"/>
      <c r="M5" s="2"/>
      <c r="N5" s="163"/>
      <c r="O5" s="187"/>
      <c r="V5" s="16"/>
    </row>
    <row r="6" spans="1:22" ht="19" x14ac:dyDescent="0.25">
      <c r="A6" s="33" t="s">
        <v>66</v>
      </c>
      <c r="B6" s="33"/>
      <c r="C6" s="4" t="s">
        <v>20</v>
      </c>
      <c r="D6" s="4" t="s">
        <v>67</v>
      </c>
      <c r="E6" s="4" t="s">
        <v>68</v>
      </c>
      <c r="F6" s="33"/>
      <c r="G6" s="33" t="s">
        <v>69</v>
      </c>
      <c r="H6" s="33"/>
      <c r="I6" s="4" t="s">
        <v>20</v>
      </c>
      <c r="J6" s="4" t="s">
        <v>67</v>
      </c>
      <c r="K6" s="4" t="s">
        <v>68</v>
      </c>
      <c r="L6" s="33"/>
      <c r="M6" s="2"/>
      <c r="N6" s="163"/>
      <c r="O6" s="189"/>
      <c r="V6" s="16"/>
    </row>
    <row r="7" spans="1:22" ht="19" x14ac:dyDescent="0.25">
      <c r="A7" s="3"/>
      <c r="B7" s="3"/>
      <c r="C7" s="229"/>
      <c r="D7" s="145"/>
      <c r="E7" s="145"/>
      <c r="F7" s="3"/>
      <c r="G7" s="3"/>
      <c r="H7" s="3"/>
      <c r="I7" s="229"/>
      <c r="J7" s="145"/>
      <c r="K7" s="145"/>
      <c r="L7" s="33"/>
      <c r="M7" s="5" t="s">
        <v>70</v>
      </c>
      <c r="N7" s="163"/>
      <c r="O7" s="190" t="s">
        <v>71</v>
      </c>
      <c r="V7" s="76"/>
    </row>
    <row r="8" spans="1:22" ht="19" x14ac:dyDescent="0.25">
      <c r="A8" s="230" t="s">
        <v>4</v>
      </c>
      <c r="B8" s="19" t="s">
        <v>102</v>
      </c>
      <c r="C8" s="236">
        <v>4.47</v>
      </c>
      <c r="D8" s="151">
        <v>5</v>
      </c>
      <c r="E8" s="151">
        <v>1</v>
      </c>
      <c r="F8" s="21"/>
      <c r="G8" s="230" t="s">
        <v>4</v>
      </c>
      <c r="H8" s="19" t="s">
        <v>102</v>
      </c>
      <c r="I8" s="236">
        <v>4.57</v>
      </c>
      <c r="J8" s="151">
        <v>5</v>
      </c>
      <c r="K8" s="151">
        <v>1</v>
      </c>
      <c r="L8" s="33"/>
      <c r="M8" s="232">
        <v>1</v>
      </c>
      <c r="N8" s="184" t="s">
        <v>47</v>
      </c>
      <c r="O8" s="219">
        <v>20</v>
      </c>
      <c r="V8" s="76"/>
    </row>
    <row r="9" spans="1:22" ht="19" x14ac:dyDescent="0.25">
      <c r="A9" s="233" t="s">
        <v>5</v>
      </c>
      <c r="B9" s="19" t="s">
        <v>38</v>
      </c>
      <c r="C9" s="236">
        <v>8.83</v>
      </c>
      <c r="D9" s="151">
        <v>2</v>
      </c>
      <c r="E9" s="151">
        <v>8</v>
      </c>
      <c r="F9" s="21"/>
      <c r="G9" s="233" t="s">
        <v>5</v>
      </c>
      <c r="H9" s="19" t="s">
        <v>38</v>
      </c>
      <c r="I9" s="236">
        <v>8.33</v>
      </c>
      <c r="J9" s="151">
        <v>3</v>
      </c>
      <c r="K9" s="151">
        <v>5</v>
      </c>
      <c r="L9" s="33"/>
      <c r="M9" s="232">
        <v>2</v>
      </c>
      <c r="N9" s="184" t="s">
        <v>91</v>
      </c>
      <c r="O9" s="219" t="s">
        <v>202</v>
      </c>
      <c r="V9" s="76"/>
    </row>
    <row r="10" spans="1:22" ht="19" x14ac:dyDescent="0.25">
      <c r="A10" s="25" t="s">
        <v>6</v>
      </c>
      <c r="B10" s="19" t="s">
        <v>91</v>
      </c>
      <c r="C10" s="236">
        <v>7.83</v>
      </c>
      <c r="D10" s="151">
        <v>3</v>
      </c>
      <c r="E10" s="151">
        <v>5</v>
      </c>
      <c r="F10" s="21"/>
      <c r="G10" s="25" t="s">
        <v>6</v>
      </c>
      <c r="H10" s="19" t="s">
        <v>91</v>
      </c>
      <c r="I10" s="236">
        <v>8.86</v>
      </c>
      <c r="J10" s="151">
        <v>2</v>
      </c>
      <c r="K10" s="151">
        <v>8</v>
      </c>
      <c r="L10" s="33"/>
      <c r="M10" s="178">
        <v>3</v>
      </c>
      <c r="N10" s="47" t="s">
        <v>38</v>
      </c>
      <c r="O10" s="219" t="s">
        <v>203</v>
      </c>
      <c r="V10" s="76"/>
    </row>
    <row r="11" spans="1:22" ht="19" x14ac:dyDescent="0.25">
      <c r="A11" s="26" t="s">
        <v>7</v>
      </c>
      <c r="B11" s="19" t="s">
        <v>98</v>
      </c>
      <c r="C11" s="236">
        <v>5.73</v>
      </c>
      <c r="D11" s="151">
        <v>4</v>
      </c>
      <c r="E11" s="151">
        <v>3</v>
      </c>
      <c r="F11" s="21"/>
      <c r="G11" s="26" t="s">
        <v>7</v>
      </c>
      <c r="H11" s="19" t="s">
        <v>98</v>
      </c>
      <c r="I11" s="236">
        <v>6.67</v>
      </c>
      <c r="J11" s="151">
        <v>4</v>
      </c>
      <c r="K11" s="151">
        <v>3</v>
      </c>
      <c r="L11" s="33"/>
      <c r="M11" s="178">
        <v>4</v>
      </c>
      <c r="N11" s="184" t="s">
        <v>98</v>
      </c>
      <c r="O11" s="219">
        <v>6</v>
      </c>
      <c r="V11" s="76"/>
    </row>
    <row r="12" spans="1:22" ht="19" x14ac:dyDescent="0.25">
      <c r="A12" s="98" t="s">
        <v>42</v>
      </c>
      <c r="B12" s="19" t="s">
        <v>47</v>
      </c>
      <c r="C12" s="47">
        <v>14.67</v>
      </c>
      <c r="D12" s="19">
        <v>1</v>
      </c>
      <c r="E12" s="19">
        <v>10</v>
      </c>
      <c r="F12" s="33"/>
      <c r="G12" s="98" t="s">
        <v>42</v>
      </c>
      <c r="H12" s="19" t="s">
        <v>47</v>
      </c>
      <c r="I12" s="218">
        <v>13.5</v>
      </c>
      <c r="J12" s="181">
        <v>1</v>
      </c>
      <c r="K12" s="181">
        <v>10</v>
      </c>
      <c r="L12" s="33"/>
      <c r="M12" s="180">
        <v>5</v>
      </c>
      <c r="N12" s="184" t="s">
        <v>102</v>
      </c>
      <c r="O12" s="186">
        <v>2</v>
      </c>
      <c r="V12" s="76"/>
    </row>
    <row r="13" spans="1:22" ht="19" x14ac:dyDescent="0.25">
      <c r="A13" s="33"/>
      <c r="B13" s="33"/>
      <c r="C13" s="33"/>
      <c r="D13" s="33"/>
      <c r="E13" s="33"/>
      <c r="F13" s="33"/>
      <c r="G13" s="33"/>
      <c r="H13" s="33"/>
      <c r="I13" s="163"/>
      <c r="J13" s="33"/>
      <c r="K13" s="33"/>
      <c r="L13" s="33"/>
      <c r="M13" s="2"/>
      <c r="N13" s="163"/>
      <c r="O13" s="187"/>
      <c r="V13" s="76"/>
    </row>
    <row r="14" spans="1:22" ht="19" x14ac:dyDescent="0.25">
      <c r="A14" s="33"/>
      <c r="B14" s="33"/>
      <c r="C14" s="33"/>
      <c r="D14" s="33"/>
      <c r="E14" s="33"/>
      <c r="F14" s="33"/>
      <c r="G14" s="33"/>
      <c r="H14" s="33"/>
      <c r="I14" s="163"/>
      <c r="J14" s="33"/>
      <c r="K14" s="33"/>
      <c r="L14" s="33"/>
      <c r="M14" s="2"/>
      <c r="N14" s="163"/>
      <c r="O14" s="187"/>
      <c r="V14" s="83"/>
    </row>
    <row r="15" spans="1:22" ht="19" x14ac:dyDescent="0.25">
      <c r="A15" s="33"/>
      <c r="B15" s="33"/>
      <c r="C15" s="33"/>
      <c r="D15" s="33"/>
      <c r="E15" s="33"/>
      <c r="F15" s="33"/>
      <c r="G15" s="33"/>
      <c r="H15" s="33"/>
      <c r="I15" s="163"/>
      <c r="J15" s="33"/>
      <c r="K15" s="33"/>
      <c r="L15" s="33"/>
      <c r="M15" s="2"/>
      <c r="N15" s="163"/>
      <c r="O15" s="187"/>
      <c r="V15" s="84"/>
    </row>
    <row r="16" spans="1:22" ht="19" x14ac:dyDescent="0.25">
      <c r="A16" s="146" t="s">
        <v>73</v>
      </c>
      <c r="B16" s="3"/>
      <c r="C16" s="3"/>
      <c r="D16" s="3"/>
      <c r="E16" s="3"/>
      <c r="F16" s="3"/>
      <c r="G16" s="3"/>
      <c r="H16" s="33"/>
      <c r="I16" s="163"/>
      <c r="J16" s="33"/>
      <c r="K16" s="33"/>
      <c r="L16" s="237"/>
      <c r="M16" s="238"/>
      <c r="N16" s="163"/>
      <c r="O16" s="187"/>
      <c r="V16" s="86"/>
    </row>
    <row r="17" spans="1:22" ht="19" x14ac:dyDescent="0.25">
      <c r="A17" s="146" t="s">
        <v>74</v>
      </c>
      <c r="B17" s="3"/>
      <c r="C17" s="3"/>
      <c r="D17" s="3"/>
      <c r="E17" s="3"/>
      <c r="F17" s="3"/>
      <c r="G17" s="3"/>
      <c r="H17" s="33"/>
      <c r="I17" s="163"/>
      <c r="J17" s="33"/>
      <c r="K17" s="33"/>
      <c r="L17" s="33"/>
      <c r="M17" s="2"/>
      <c r="N17" s="163"/>
      <c r="O17" s="187"/>
      <c r="V17" s="86"/>
    </row>
    <row r="18" spans="1:22" ht="19" x14ac:dyDescent="0.25">
      <c r="A18" s="146" t="s">
        <v>75</v>
      </c>
      <c r="B18" s="3"/>
      <c r="C18" s="3"/>
      <c r="D18" s="3"/>
      <c r="E18" s="3"/>
      <c r="F18" s="3"/>
      <c r="G18" s="3"/>
      <c r="H18" s="33"/>
      <c r="I18" s="163"/>
      <c r="J18" s="33"/>
      <c r="K18" s="33"/>
      <c r="L18" s="33"/>
      <c r="M18" s="2"/>
      <c r="N18" s="163"/>
      <c r="O18" s="187"/>
      <c r="V18" s="86"/>
    </row>
    <row r="19" spans="1:22" ht="19" x14ac:dyDescent="0.25">
      <c r="A19" s="146" t="s">
        <v>76</v>
      </c>
      <c r="B19" s="3"/>
      <c r="C19" s="3"/>
      <c r="D19" s="3"/>
      <c r="E19" s="3"/>
      <c r="F19" s="3"/>
      <c r="G19" s="3"/>
      <c r="H19" s="33"/>
      <c r="I19" s="163"/>
      <c r="J19" s="33"/>
      <c r="K19" s="33"/>
      <c r="L19" s="227"/>
      <c r="M19" s="239"/>
      <c r="N19" s="163"/>
      <c r="O19" s="187"/>
      <c r="V19" s="86"/>
    </row>
    <row r="20" spans="1:22" ht="19" x14ac:dyDescent="0.25">
      <c r="A20" s="146" t="s">
        <v>77</v>
      </c>
      <c r="B20" s="3"/>
      <c r="C20" s="3"/>
      <c r="D20" s="3"/>
      <c r="E20" s="3"/>
      <c r="F20" s="3"/>
      <c r="G20" s="3"/>
      <c r="H20" s="33"/>
      <c r="I20" s="163"/>
      <c r="J20" s="33"/>
      <c r="K20" s="33"/>
      <c r="L20" s="33"/>
      <c r="M20" s="2"/>
      <c r="N20" s="163"/>
      <c r="O20" s="187"/>
      <c r="V20" s="82"/>
    </row>
    <row r="21" spans="1:22" ht="19" x14ac:dyDescent="0.25">
      <c r="A21" s="146" t="s">
        <v>78</v>
      </c>
      <c r="B21" s="33"/>
      <c r="C21" s="33"/>
      <c r="D21" s="33"/>
      <c r="E21" s="33"/>
      <c r="F21" s="33"/>
      <c r="G21" s="33"/>
      <c r="H21" s="33"/>
      <c r="I21" s="163"/>
      <c r="J21" s="33"/>
      <c r="K21" s="33"/>
      <c r="L21" s="33"/>
      <c r="M21" s="2"/>
      <c r="N21" s="163"/>
      <c r="O21" s="187"/>
      <c r="V21" s="76"/>
    </row>
    <row r="22" spans="1:22" ht="19" x14ac:dyDescent="0.25">
      <c r="A22" s="33"/>
      <c r="B22" s="33"/>
      <c r="C22" s="33"/>
      <c r="D22" s="33"/>
      <c r="E22" s="33"/>
      <c r="F22" s="33"/>
      <c r="G22" s="33"/>
      <c r="H22" s="33"/>
      <c r="I22" s="163"/>
      <c r="J22" s="33"/>
      <c r="K22" s="33"/>
      <c r="L22" s="33"/>
      <c r="M22" s="2"/>
      <c r="N22" s="163"/>
      <c r="O22" s="187"/>
    </row>
    <row r="23" spans="1:22" ht="19" x14ac:dyDescent="0.25">
      <c r="A23" s="33"/>
      <c r="B23" s="33"/>
      <c r="C23" s="33"/>
      <c r="D23" s="33"/>
      <c r="E23" s="33"/>
      <c r="F23" s="33"/>
      <c r="G23" s="33"/>
      <c r="H23" s="33"/>
      <c r="I23" s="163"/>
      <c r="J23" s="33"/>
      <c r="K23" s="33"/>
      <c r="L23" s="33"/>
      <c r="M23" s="2"/>
      <c r="N23" s="163"/>
      <c r="O23" s="187"/>
    </row>
    <row r="24" spans="1:22" ht="19" x14ac:dyDescent="0.25">
      <c r="A24" s="33"/>
      <c r="B24" s="33"/>
      <c r="C24" s="33"/>
      <c r="D24" s="33"/>
      <c r="E24" s="33"/>
      <c r="F24" s="33"/>
      <c r="G24" s="33"/>
      <c r="H24" s="33"/>
      <c r="I24" s="163"/>
      <c r="J24" s="33"/>
      <c r="K24" s="33"/>
      <c r="L24" s="33"/>
      <c r="M24" s="2"/>
      <c r="N24" s="163"/>
      <c r="O24" s="187"/>
    </row>
    <row r="25" spans="1:22" ht="19" x14ac:dyDescent="0.25">
      <c r="A25" s="33"/>
      <c r="B25" s="33"/>
      <c r="C25" s="33"/>
      <c r="D25" s="33"/>
      <c r="E25" s="33"/>
      <c r="F25" s="33"/>
      <c r="G25" s="33"/>
      <c r="H25" s="33"/>
      <c r="I25" s="163"/>
      <c r="J25" s="33"/>
      <c r="K25" s="33"/>
      <c r="L25" s="33"/>
      <c r="M25" s="2"/>
      <c r="N25" s="163"/>
      <c r="O25" s="187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25"/>
  <sheetViews>
    <sheetView workbookViewId="0">
      <selection activeCell="H22" sqref="H22"/>
    </sheetView>
  </sheetViews>
  <sheetFormatPr baseColWidth="10" defaultColWidth="11" defaultRowHeight="16" x14ac:dyDescent="0.2"/>
  <cols>
    <col min="2" max="2" width="6.33203125" hidden="1" customWidth="1"/>
    <col min="3" max="3" width="21.5" customWidth="1"/>
    <col min="4" max="4" width="15.5" style="170" customWidth="1"/>
    <col min="8" max="8" width="21" customWidth="1"/>
    <col min="9" max="9" width="15.6640625" customWidth="1"/>
    <col min="13" max="13" width="18.5" customWidth="1"/>
    <col min="14" max="14" width="16" style="170" customWidth="1"/>
    <col min="18" max="18" width="24.6640625" customWidth="1"/>
    <col min="19" max="19" width="16.5" customWidth="1"/>
  </cols>
  <sheetData>
    <row r="1" spans="1:21" ht="18.75" x14ac:dyDescent="0.3">
      <c r="A1" s="1" t="s">
        <v>48</v>
      </c>
      <c r="B1" s="33"/>
      <c r="C1" s="33"/>
      <c r="D1" s="163"/>
      <c r="E1" s="33"/>
      <c r="F1" s="33"/>
      <c r="G1" s="33"/>
      <c r="H1" s="33"/>
      <c r="I1" s="33"/>
      <c r="J1" s="33"/>
      <c r="K1" s="33"/>
      <c r="L1" s="33"/>
      <c r="M1" s="33"/>
      <c r="N1" s="163"/>
      <c r="O1" s="33"/>
      <c r="P1" s="33"/>
      <c r="Q1" s="33"/>
      <c r="R1" s="33"/>
      <c r="S1" s="33"/>
      <c r="T1" s="33"/>
      <c r="U1" s="33"/>
    </row>
    <row r="2" spans="1:21" ht="18.75" x14ac:dyDescent="0.3">
      <c r="A2" s="1"/>
      <c r="B2" s="33"/>
      <c r="C2" s="33"/>
      <c r="D2" s="163"/>
      <c r="E2" s="33"/>
      <c r="F2" s="33"/>
      <c r="G2" s="33"/>
      <c r="H2" s="33"/>
      <c r="I2" s="33"/>
      <c r="J2" s="33"/>
      <c r="K2" s="33"/>
      <c r="L2" s="33"/>
      <c r="M2" s="33"/>
      <c r="N2" s="163"/>
      <c r="O2" s="33"/>
      <c r="P2" s="33"/>
      <c r="Q2" s="33"/>
      <c r="R2" s="33"/>
      <c r="S2" s="33"/>
      <c r="T2" s="33"/>
      <c r="U2" s="33"/>
    </row>
    <row r="3" spans="1:21" ht="19" x14ac:dyDescent="0.25">
      <c r="A3" s="1" t="s">
        <v>85</v>
      </c>
      <c r="B3" s="33"/>
      <c r="C3" s="33"/>
      <c r="D3" s="163"/>
      <c r="E3" s="33"/>
      <c r="F3" s="33"/>
      <c r="G3" s="33"/>
      <c r="H3" s="33"/>
      <c r="I3" s="33"/>
      <c r="J3" s="33"/>
      <c r="K3" s="33"/>
      <c r="L3" s="33"/>
      <c r="M3" s="33"/>
      <c r="N3" s="163"/>
      <c r="O3" s="33"/>
      <c r="P3" s="33"/>
      <c r="Q3" s="33"/>
      <c r="R3" s="33"/>
      <c r="S3" s="33"/>
      <c r="T3" s="33"/>
      <c r="U3" s="33"/>
    </row>
    <row r="4" spans="1:21" ht="18.75" x14ac:dyDescent="0.3">
      <c r="A4" s="33"/>
      <c r="B4" s="33"/>
      <c r="C4" s="33"/>
      <c r="D4" s="163"/>
      <c r="E4" s="33"/>
      <c r="F4" s="33"/>
      <c r="G4" s="33"/>
      <c r="H4" s="33"/>
      <c r="I4" s="33"/>
      <c r="J4" s="33"/>
      <c r="K4" s="33"/>
      <c r="L4" s="33"/>
      <c r="M4" s="33"/>
      <c r="N4" s="163"/>
      <c r="O4" s="33"/>
      <c r="P4" s="33"/>
      <c r="Q4" s="33"/>
      <c r="R4" s="33"/>
      <c r="S4" s="33"/>
      <c r="T4" s="33"/>
      <c r="U4" s="33"/>
    </row>
    <row r="5" spans="1:21" ht="19" x14ac:dyDescent="0.25">
      <c r="A5" s="5" t="s">
        <v>9</v>
      </c>
      <c r="B5" s="3"/>
      <c r="C5" s="3"/>
      <c r="D5" s="17" t="s">
        <v>0</v>
      </c>
      <c r="E5" s="17" t="s">
        <v>1</v>
      </c>
      <c r="F5" s="3"/>
      <c r="G5" s="3"/>
      <c r="H5" s="3"/>
      <c r="I5" s="3"/>
      <c r="J5" s="3"/>
      <c r="K5" s="3"/>
      <c r="L5" s="33"/>
      <c r="M5" s="33"/>
      <c r="N5" s="163"/>
      <c r="O5" s="33"/>
      <c r="P5" s="33"/>
      <c r="Q5" s="33"/>
      <c r="R5" s="33"/>
      <c r="S5" s="33"/>
      <c r="T5" s="33"/>
      <c r="U5" s="33"/>
    </row>
    <row r="6" spans="1:21" ht="19" x14ac:dyDescent="0.25">
      <c r="A6" s="5" t="s">
        <v>28</v>
      </c>
      <c r="B6" s="5"/>
      <c r="C6" s="5"/>
      <c r="D6" s="43"/>
      <c r="E6" s="5">
        <v>1</v>
      </c>
      <c r="F6" s="5"/>
      <c r="G6" s="5"/>
      <c r="H6" s="5"/>
      <c r="I6" s="5"/>
      <c r="J6" s="5"/>
      <c r="K6" s="5"/>
      <c r="L6" s="33"/>
      <c r="M6" s="33"/>
      <c r="N6" s="163"/>
      <c r="O6" s="33"/>
      <c r="P6" s="33"/>
      <c r="Q6" s="33"/>
      <c r="R6" s="33"/>
      <c r="S6" s="33"/>
      <c r="T6" s="33"/>
      <c r="U6" s="33"/>
    </row>
    <row r="7" spans="1:21" ht="19" x14ac:dyDescent="0.25">
      <c r="A7" s="18" t="s">
        <v>4</v>
      </c>
      <c r="B7" s="7">
        <v>1</v>
      </c>
      <c r="C7" s="19" t="s">
        <v>115</v>
      </c>
      <c r="D7" s="206" t="s">
        <v>183</v>
      </c>
      <c r="E7" s="207" t="s">
        <v>183</v>
      </c>
      <c r="F7" s="3"/>
      <c r="G7" s="3"/>
      <c r="H7" s="3"/>
      <c r="I7" s="3"/>
      <c r="J7" s="3"/>
      <c r="K7" s="3"/>
      <c r="L7" s="33"/>
      <c r="M7" s="33"/>
      <c r="N7" s="163"/>
      <c r="O7" s="33"/>
      <c r="P7" s="33"/>
      <c r="Q7" s="3"/>
      <c r="R7" s="3"/>
      <c r="S7" s="33"/>
      <c r="T7" s="33"/>
    </row>
    <row r="8" spans="1:21" ht="19" x14ac:dyDescent="0.25">
      <c r="A8" s="22" t="s">
        <v>5</v>
      </c>
      <c r="B8" s="9">
        <v>3</v>
      </c>
      <c r="C8" s="19" t="s">
        <v>111</v>
      </c>
      <c r="D8" s="40">
        <v>11.3</v>
      </c>
      <c r="E8" s="9">
        <v>1</v>
      </c>
      <c r="F8" s="3"/>
      <c r="G8" s="5" t="s">
        <v>33</v>
      </c>
      <c r="H8" s="3"/>
      <c r="I8" s="4" t="s">
        <v>0</v>
      </c>
      <c r="J8" s="4" t="s">
        <v>1</v>
      </c>
      <c r="K8" s="3"/>
      <c r="L8" s="5" t="s">
        <v>34</v>
      </c>
      <c r="M8" s="3"/>
      <c r="N8" s="4" t="s">
        <v>0</v>
      </c>
      <c r="O8" s="4" t="s">
        <v>1</v>
      </c>
      <c r="P8" s="33"/>
      <c r="Q8" s="5" t="s">
        <v>16</v>
      </c>
      <c r="R8" s="33"/>
      <c r="S8" s="4" t="s">
        <v>0</v>
      </c>
      <c r="T8" s="4" t="s">
        <v>1</v>
      </c>
    </row>
    <row r="9" spans="1:21" ht="19" x14ac:dyDescent="0.25">
      <c r="A9" s="49" t="s">
        <v>6</v>
      </c>
      <c r="B9" s="9">
        <v>6</v>
      </c>
      <c r="C9" s="19" t="s">
        <v>113</v>
      </c>
      <c r="D9" s="8">
        <v>7.53</v>
      </c>
      <c r="E9" s="9">
        <v>2</v>
      </c>
      <c r="F9" s="3"/>
      <c r="G9" s="5" t="s">
        <v>13</v>
      </c>
      <c r="H9" s="5"/>
      <c r="I9" s="5"/>
      <c r="J9" s="5">
        <v>3</v>
      </c>
      <c r="K9" s="3"/>
      <c r="L9" s="5" t="s">
        <v>29</v>
      </c>
      <c r="M9" s="5" t="s">
        <v>2</v>
      </c>
      <c r="N9" s="43"/>
      <c r="O9" s="5">
        <v>4</v>
      </c>
      <c r="P9" s="33"/>
      <c r="Q9" s="33"/>
      <c r="R9" s="5"/>
      <c r="S9" s="5"/>
      <c r="T9" s="5">
        <v>5</v>
      </c>
    </row>
    <row r="10" spans="1:21" ht="19" x14ac:dyDescent="0.25">
      <c r="A10" s="75"/>
      <c r="B10" s="77"/>
      <c r="C10" s="15"/>
      <c r="D10" s="81"/>
      <c r="E10" s="77"/>
      <c r="F10" s="3"/>
      <c r="G10" s="78" t="s">
        <v>4</v>
      </c>
      <c r="H10" s="8" t="s">
        <v>113</v>
      </c>
      <c r="I10" s="8">
        <v>9.16</v>
      </c>
      <c r="J10" s="9">
        <v>4</v>
      </c>
      <c r="K10" s="3"/>
      <c r="L10" s="18" t="s">
        <v>4</v>
      </c>
      <c r="M10" s="8" t="s">
        <v>112</v>
      </c>
      <c r="N10" s="8">
        <v>11.97</v>
      </c>
      <c r="O10" s="9">
        <v>4</v>
      </c>
      <c r="P10" s="33"/>
      <c r="Q10" s="78" t="s">
        <v>4</v>
      </c>
      <c r="R10" s="8" t="s">
        <v>217</v>
      </c>
      <c r="S10" s="8">
        <v>15.1</v>
      </c>
      <c r="T10" s="9">
        <v>1</v>
      </c>
    </row>
    <row r="11" spans="1:21" ht="19" x14ac:dyDescent="0.25">
      <c r="A11" s="3"/>
      <c r="B11" s="3"/>
      <c r="C11" s="3"/>
      <c r="D11" s="166"/>
      <c r="E11" s="3"/>
      <c r="F11" s="3"/>
      <c r="G11" s="22" t="s">
        <v>5</v>
      </c>
      <c r="H11" s="8" t="s">
        <v>111</v>
      </c>
      <c r="I11" s="8">
        <v>12.9</v>
      </c>
      <c r="J11" s="9">
        <v>2</v>
      </c>
      <c r="K11" s="3"/>
      <c r="L11" s="22" t="s">
        <v>5</v>
      </c>
      <c r="M11" s="8" t="s">
        <v>117</v>
      </c>
      <c r="N11" s="8">
        <v>14.5</v>
      </c>
      <c r="O11" s="9">
        <v>2</v>
      </c>
      <c r="P11" s="33"/>
      <c r="Q11" s="22" t="s">
        <v>5</v>
      </c>
      <c r="R11" s="8" t="s">
        <v>111</v>
      </c>
      <c r="S11" s="8">
        <v>12.03</v>
      </c>
      <c r="T11" s="9">
        <v>4</v>
      </c>
    </row>
    <row r="12" spans="1:21" ht="19" x14ac:dyDescent="0.25">
      <c r="A12" s="3"/>
      <c r="B12" s="3"/>
      <c r="C12" s="3"/>
      <c r="D12" s="166"/>
      <c r="E12" s="3"/>
      <c r="F12" s="3"/>
      <c r="G12" s="49" t="s">
        <v>6</v>
      </c>
      <c r="H12" s="8" t="s">
        <v>180</v>
      </c>
      <c r="I12" s="8">
        <v>12.97</v>
      </c>
      <c r="J12" s="9">
        <v>1</v>
      </c>
      <c r="K12" s="3"/>
      <c r="L12" s="49" t="s">
        <v>6</v>
      </c>
      <c r="M12" s="8" t="s">
        <v>215</v>
      </c>
      <c r="N12" s="8">
        <v>14.84</v>
      </c>
      <c r="O12" s="9">
        <v>1</v>
      </c>
      <c r="P12" s="33"/>
      <c r="Q12" s="49" t="s">
        <v>6</v>
      </c>
      <c r="R12" s="8" t="s">
        <v>215</v>
      </c>
      <c r="S12" s="8">
        <v>13.27</v>
      </c>
      <c r="T12" s="9">
        <v>2</v>
      </c>
      <c r="U12" s="3"/>
    </row>
    <row r="13" spans="1:21" ht="19" x14ac:dyDescent="0.25">
      <c r="A13" s="5" t="s">
        <v>30</v>
      </c>
      <c r="B13" s="5"/>
      <c r="C13" s="5"/>
      <c r="D13" s="43"/>
      <c r="E13" s="5">
        <v>2</v>
      </c>
      <c r="F13" s="3"/>
      <c r="G13" s="26" t="s">
        <v>7</v>
      </c>
      <c r="H13" s="8" t="s">
        <v>112</v>
      </c>
      <c r="I13" s="8">
        <v>12.6</v>
      </c>
      <c r="J13" s="9">
        <v>3</v>
      </c>
      <c r="K13" s="3"/>
      <c r="L13" s="79" t="s">
        <v>7</v>
      </c>
      <c r="M13" s="80" t="s">
        <v>113</v>
      </c>
      <c r="N13" s="47">
        <v>12.53</v>
      </c>
      <c r="O13" s="19">
        <v>3</v>
      </c>
      <c r="P13" s="33"/>
      <c r="Q13" s="45" t="s">
        <v>7</v>
      </c>
      <c r="R13" s="8" t="s">
        <v>117</v>
      </c>
      <c r="S13" s="8">
        <v>13.26</v>
      </c>
      <c r="T13" s="9">
        <v>3</v>
      </c>
      <c r="U13" s="3"/>
    </row>
    <row r="14" spans="1:21" ht="19" x14ac:dyDescent="0.25">
      <c r="A14" s="18" t="s">
        <v>4</v>
      </c>
      <c r="B14" s="7">
        <v>2</v>
      </c>
      <c r="C14" s="19" t="s">
        <v>180</v>
      </c>
      <c r="D14" s="37">
        <v>15.7</v>
      </c>
      <c r="E14" s="7">
        <v>1</v>
      </c>
      <c r="F14" s="3"/>
      <c r="G14" s="3"/>
      <c r="H14" s="3"/>
      <c r="I14" s="3"/>
      <c r="J14" s="3"/>
      <c r="K14" s="3"/>
      <c r="L14" s="33"/>
      <c r="M14" s="33"/>
      <c r="N14" s="163"/>
      <c r="O14" s="33"/>
      <c r="P14" s="33"/>
      <c r="Q14" s="33"/>
      <c r="R14" s="14"/>
      <c r="S14" s="81"/>
      <c r="T14" s="81"/>
      <c r="U14" s="3"/>
    </row>
    <row r="15" spans="1:21" ht="19" x14ac:dyDescent="0.25">
      <c r="A15" s="22" t="s">
        <v>5</v>
      </c>
      <c r="B15" s="9">
        <v>4</v>
      </c>
      <c r="C15" s="19" t="s">
        <v>112</v>
      </c>
      <c r="D15" s="40">
        <v>14.56</v>
      </c>
      <c r="E15" s="9">
        <v>2</v>
      </c>
      <c r="F15" s="3"/>
      <c r="G15" s="3"/>
      <c r="H15" s="3"/>
      <c r="I15" s="3"/>
      <c r="J15" s="3"/>
      <c r="K15" s="3"/>
      <c r="L15" s="33"/>
      <c r="M15" s="33"/>
      <c r="N15" s="163"/>
      <c r="O15" s="33"/>
      <c r="P15" s="33"/>
      <c r="Q15" s="33"/>
      <c r="R15" s="75"/>
      <c r="S15" s="81"/>
      <c r="T15" s="81"/>
      <c r="U15" s="14"/>
    </row>
    <row r="16" spans="1:21" ht="19" x14ac:dyDescent="0.25">
      <c r="A16" s="49" t="s">
        <v>6</v>
      </c>
      <c r="B16" s="9">
        <v>5</v>
      </c>
      <c r="C16" s="19" t="s">
        <v>117</v>
      </c>
      <c r="D16" s="8">
        <v>11.5</v>
      </c>
      <c r="E16" s="9">
        <v>3</v>
      </c>
      <c r="F16" s="3"/>
      <c r="G16" s="3"/>
      <c r="H16" s="3"/>
      <c r="I16" s="3"/>
      <c r="J16" s="3"/>
      <c r="K16" s="3"/>
      <c r="L16" s="33"/>
      <c r="M16" s="33"/>
      <c r="N16" s="163"/>
      <c r="O16" s="33"/>
      <c r="P16" s="33"/>
      <c r="Q16" s="33"/>
      <c r="R16" s="75"/>
      <c r="S16" s="81"/>
      <c r="T16" s="81"/>
      <c r="U16" s="77"/>
    </row>
    <row r="17" spans="1:21" ht="18.75" x14ac:dyDescent="0.3">
      <c r="A17" s="75"/>
      <c r="B17" s="21"/>
      <c r="C17" s="87"/>
      <c r="D17" s="36"/>
      <c r="E17" s="21"/>
      <c r="F17" s="3"/>
      <c r="G17" s="3"/>
      <c r="H17" s="3"/>
      <c r="I17" s="3"/>
      <c r="J17" s="3"/>
      <c r="K17" s="3"/>
      <c r="L17" s="3"/>
      <c r="M17" s="3"/>
      <c r="N17" s="166"/>
      <c r="O17" s="3"/>
      <c r="P17" s="3"/>
      <c r="Q17" s="3"/>
      <c r="R17" s="3"/>
      <c r="S17" s="3"/>
      <c r="T17" s="3"/>
      <c r="U17" s="77"/>
    </row>
    <row r="18" spans="1:21" ht="18.75" x14ac:dyDescent="0.3">
      <c r="A18" s="14"/>
      <c r="B18" s="81"/>
      <c r="C18" s="77"/>
      <c r="D18" s="81"/>
      <c r="E18" s="77"/>
      <c r="F18" s="77"/>
      <c r="G18" s="77"/>
      <c r="H18" s="77"/>
      <c r="I18" s="77"/>
      <c r="J18" s="77"/>
      <c r="K18" s="77"/>
      <c r="L18" s="77"/>
      <c r="M18" s="77"/>
      <c r="N18" s="81"/>
      <c r="O18" s="77"/>
      <c r="P18" s="77"/>
      <c r="Q18" s="77"/>
      <c r="R18" s="77"/>
      <c r="S18" s="77"/>
      <c r="T18" s="77"/>
      <c r="U18" s="77"/>
    </row>
    <row r="19" spans="1:21" ht="19" x14ac:dyDescent="0.25">
      <c r="A19" s="77"/>
      <c r="B19" s="77"/>
      <c r="C19" s="77"/>
      <c r="D19" s="81"/>
      <c r="E19" s="77"/>
      <c r="F19" s="77"/>
      <c r="G19" s="77"/>
      <c r="H19" s="77"/>
      <c r="I19" s="77"/>
      <c r="J19" s="77"/>
      <c r="K19" s="226"/>
      <c r="L19" s="226"/>
      <c r="M19" s="77"/>
      <c r="N19" s="81"/>
      <c r="O19" s="77"/>
      <c r="P19" s="77"/>
      <c r="Q19" s="77"/>
      <c r="R19" s="77"/>
      <c r="S19" s="77"/>
      <c r="T19" s="77"/>
      <c r="U19" s="77"/>
    </row>
    <row r="20" spans="1:21" ht="19" x14ac:dyDescent="0.25">
      <c r="A20" s="33"/>
      <c r="B20" s="33"/>
      <c r="C20" s="33"/>
      <c r="D20" s="163"/>
      <c r="E20" s="33"/>
      <c r="F20" s="33"/>
      <c r="G20" s="33"/>
      <c r="H20" s="33"/>
      <c r="I20" s="33"/>
      <c r="J20" s="33"/>
      <c r="K20" s="226"/>
      <c r="L20" s="226"/>
      <c r="M20" s="226"/>
      <c r="N20" s="163"/>
      <c r="O20" s="33"/>
      <c r="P20" s="33"/>
      <c r="Q20" s="33"/>
      <c r="R20" s="33"/>
      <c r="S20" s="33"/>
      <c r="T20" s="33"/>
      <c r="U20" s="77"/>
    </row>
    <row r="21" spans="1:21" ht="19" x14ac:dyDescent="0.25">
      <c r="A21" s="33"/>
      <c r="B21" s="33"/>
      <c r="C21" s="33"/>
      <c r="D21" s="163"/>
      <c r="E21" s="33"/>
      <c r="F21" s="33"/>
      <c r="G21" s="33"/>
      <c r="H21" s="33"/>
      <c r="I21" s="33"/>
      <c r="J21" s="33"/>
      <c r="K21" s="226"/>
      <c r="L21" s="226"/>
      <c r="M21" s="226"/>
      <c r="N21" s="163"/>
      <c r="O21" s="33"/>
      <c r="P21" s="33"/>
      <c r="Q21" s="33"/>
      <c r="R21" s="33"/>
      <c r="S21" s="33"/>
      <c r="T21" s="33"/>
    </row>
    <row r="22" spans="1:21" ht="19" x14ac:dyDescent="0.25">
      <c r="A22" s="33"/>
      <c r="B22" s="33"/>
      <c r="C22" s="33"/>
      <c r="D22" s="163"/>
      <c r="E22" s="33"/>
      <c r="F22" s="33"/>
      <c r="G22" s="33"/>
      <c r="H22" s="33"/>
      <c r="I22" s="33"/>
      <c r="J22" s="33"/>
      <c r="K22" s="227"/>
      <c r="L22" s="227"/>
      <c r="M22" s="226"/>
      <c r="N22" s="163"/>
      <c r="O22" s="33"/>
      <c r="P22" s="33"/>
      <c r="Q22" s="33"/>
      <c r="R22" s="33"/>
      <c r="S22" s="33"/>
      <c r="T22" s="33"/>
    </row>
    <row r="23" spans="1:21" ht="19" x14ac:dyDescent="0.25">
      <c r="A23" s="33"/>
      <c r="B23" s="33"/>
      <c r="C23" s="33"/>
      <c r="D23" s="163"/>
      <c r="E23" s="33"/>
      <c r="F23" s="33"/>
      <c r="G23" s="33"/>
      <c r="H23" s="33"/>
      <c r="I23" s="33"/>
      <c r="J23" s="33"/>
      <c r="K23" s="227"/>
      <c r="L23" s="227"/>
      <c r="M23" s="226"/>
      <c r="N23" s="163"/>
      <c r="O23" s="33"/>
      <c r="P23" s="33"/>
      <c r="Q23" s="33"/>
      <c r="R23" s="33"/>
      <c r="S23" s="33"/>
      <c r="T23" s="33"/>
    </row>
    <row r="24" spans="1:21" ht="19" x14ac:dyDescent="0.25">
      <c r="A24" s="33"/>
      <c r="B24" s="33"/>
      <c r="C24" s="33"/>
      <c r="D24" s="163"/>
      <c r="E24" s="33"/>
      <c r="F24" s="33"/>
      <c r="G24" s="33"/>
      <c r="H24" s="33"/>
      <c r="I24" s="33"/>
      <c r="J24" s="33"/>
      <c r="K24" s="227"/>
      <c r="L24" s="227"/>
      <c r="M24" s="226"/>
      <c r="N24" s="163"/>
      <c r="O24" s="33"/>
      <c r="P24" s="33"/>
      <c r="Q24" s="33"/>
      <c r="R24" s="33"/>
      <c r="S24" s="33"/>
      <c r="T24" s="33"/>
    </row>
    <row r="25" spans="1:21" ht="19" x14ac:dyDescent="0.25">
      <c r="A25" s="33"/>
      <c r="B25" s="33"/>
      <c r="C25" s="33"/>
      <c r="D25" s="163"/>
      <c r="E25" s="33"/>
      <c r="F25" s="33"/>
      <c r="G25" s="33"/>
      <c r="H25" s="33"/>
      <c r="I25" s="33"/>
      <c r="J25" s="33"/>
      <c r="K25" s="226"/>
      <c r="L25" s="226"/>
      <c r="M25" s="226"/>
      <c r="N25" s="163"/>
      <c r="O25" s="33"/>
      <c r="P25" s="33"/>
      <c r="Q25" s="33"/>
      <c r="R25" s="33"/>
      <c r="S25" s="33"/>
      <c r="T25" s="33"/>
    </row>
  </sheetData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="90" zoomScaleNormal="90" workbookViewId="0">
      <selection activeCell="H20" sqref="H20"/>
    </sheetView>
  </sheetViews>
  <sheetFormatPr baseColWidth="10" defaultColWidth="11" defaultRowHeight="16" x14ac:dyDescent="0.2"/>
  <cols>
    <col min="2" max="2" width="23.1640625" customWidth="1"/>
    <col min="3" max="3" width="19.1640625" customWidth="1"/>
    <col min="8" max="8" width="23.33203125" customWidth="1"/>
    <col min="9" max="9" width="22" customWidth="1"/>
    <col min="14" max="14" width="24.33203125" customWidth="1"/>
    <col min="15" max="15" width="11" style="188"/>
  </cols>
  <sheetData>
    <row r="1" spans="1:19" ht="18.75" x14ac:dyDescent="0.3">
      <c r="A1" s="1" t="s">
        <v>48</v>
      </c>
      <c r="O1" s="221"/>
      <c r="P1" s="77"/>
      <c r="Q1" s="77"/>
      <c r="R1" s="77"/>
      <c r="S1" s="77"/>
    </row>
    <row r="2" spans="1:19" ht="18.75" x14ac:dyDescent="0.3">
      <c r="A2" s="2" t="s">
        <v>35</v>
      </c>
      <c r="S2" s="77"/>
    </row>
    <row r="4" spans="1:19" ht="19" x14ac:dyDescent="0.25">
      <c r="A4" s="2" t="s">
        <v>65</v>
      </c>
      <c r="B4" s="2"/>
      <c r="C4" s="2"/>
      <c r="D4" s="2"/>
      <c r="E4" s="2"/>
      <c r="F4" s="2"/>
      <c r="G4" s="2" t="s">
        <v>3</v>
      </c>
      <c r="H4" s="2"/>
      <c r="I4" s="228"/>
      <c r="J4" s="2"/>
      <c r="K4" s="2"/>
      <c r="L4" s="33"/>
      <c r="M4" s="33"/>
      <c r="N4" s="33"/>
      <c r="O4" s="187"/>
    </row>
    <row r="5" spans="1:19" ht="19" x14ac:dyDescent="0.25">
      <c r="A5" s="33" t="s">
        <v>66</v>
      </c>
      <c r="B5" s="33"/>
      <c r="C5" s="4" t="s">
        <v>20</v>
      </c>
      <c r="D5" s="4" t="s">
        <v>67</v>
      </c>
      <c r="E5" s="4" t="s">
        <v>68</v>
      </c>
      <c r="F5" s="33"/>
      <c r="G5" s="33" t="s">
        <v>69</v>
      </c>
      <c r="H5" s="33"/>
      <c r="I5" s="4" t="s">
        <v>20</v>
      </c>
      <c r="J5" s="4" t="s">
        <v>67</v>
      </c>
      <c r="K5" s="4" t="s">
        <v>68</v>
      </c>
      <c r="L5" s="33"/>
      <c r="M5" s="33"/>
      <c r="N5" s="33"/>
      <c r="O5" s="189"/>
    </row>
    <row r="6" spans="1:19" ht="19" x14ac:dyDescent="0.25">
      <c r="A6" s="3"/>
      <c r="B6" s="3"/>
      <c r="C6" s="229"/>
      <c r="D6" s="145"/>
      <c r="E6" s="145"/>
      <c r="F6" s="3"/>
      <c r="G6" s="3"/>
      <c r="H6" s="3"/>
      <c r="I6" s="229"/>
      <c r="J6" s="145"/>
      <c r="K6" s="145"/>
      <c r="L6" s="33"/>
      <c r="M6" s="5" t="s">
        <v>70</v>
      </c>
      <c r="N6" s="33"/>
      <c r="O6" s="190" t="s">
        <v>72</v>
      </c>
    </row>
    <row r="7" spans="1:19" ht="19" x14ac:dyDescent="0.25">
      <c r="A7" s="230" t="s">
        <v>4</v>
      </c>
      <c r="B7" s="19" t="s">
        <v>83</v>
      </c>
      <c r="C7" s="231">
        <v>11.67</v>
      </c>
      <c r="D7" s="151">
        <v>2</v>
      </c>
      <c r="E7" s="151">
        <v>8</v>
      </c>
      <c r="F7" s="21"/>
      <c r="G7" s="230" t="s">
        <v>4</v>
      </c>
      <c r="H7" s="19" t="s">
        <v>83</v>
      </c>
      <c r="I7" s="231">
        <v>6.1</v>
      </c>
      <c r="J7" s="151">
        <v>3</v>
      </c>
      <c r="K7" s="151">
        <v>5</v>
      </c>
      <c r="L7" s="33"/>
      <c r="M7" s="232">
        <v>1</v>
      </c>
      <c r="N7" s="216" t="s">
        <v>84</v>
      </c>
      <c r="O7" s="219">
        <v>20</v>
      </c>
    </row>
    <row r="8" spans="1:19" ht="19" x14ac:dyDescent="0.25">
      <c r="A8" s="233" t="s">
        <v>5</v>
      </c>
      <c r="B8" s="19" t="s">
        <v>84</v>
      </c>
      <c r="C8" s="231">
        <v>17.760000000000002</v>
      </c>
      <c r="D8" s="151">
        <v>1</v>
      </c>
      <c r="E8" s="151">
        <v>10</v>
      </c>
      <c r="F8" s="21"/>
      <c r="G8" s="233" t="s">
        <v>5</v>
      </c>
      <c r="H8" s="19" t="s">
        <v>84</v>
      </c>
      <c r="I8" s="231">
        <v>15.24</v>
      </c>
      <c r="J8" s="151">
        <v>1</v>
      </c>
      <c r="K8" s="151">
        <v>10</v>
      </c>
      <c r="L8" s="33"/>
      <c r="M8" s="232">
        <v>2</v>
      </c>
      <c r="N8" s="216" t="s">
        <v>83</v>
      </c>
      <c r="O8" s="219" t="s">
        <v>223</v>
      </c>
    </row>
    <row r="9" spans="1:19" ht="19" x14ac:dyDescent="0.25">
      <c r="A9" s="25" t="s">
        <v>6</v>
      </c>
      <c r="B9" s="19" t="s">
        <v>175</v>
      </c>
      <c r="C9" s="231">
        <v>8.1</v>
      </c>
      <c r="D9" s="151">
        <v>3</v>
      </c>
      <c r="E9" s="151">
        <v>5</v>
      </c>
      <c r="F9" s="21"/>
      <c r="G9" s="25" t="s">
        <v>6</v>
      </c>
      <c r="H9" s="19" t="s">
        <v>175</v>
      </c>
      <c r="I9" s="231">
        <v>8.1300000000000008</v>
      </c>
      <c r="J9" s="151">
        <v>2</v>
      </c>
      <c r="K9" s="151">
        <v>8</v>
      </c>
      <c r="L9" s="33"/>
      <c r="M9" s="178">
        <v>3</v>
      </c>
      <c r="N9" s="181" t="s">
        <v>175</v>
      </c>
      <c r="O9" s="219" t="s">
        <v>224</v>
      </c>
    </row>
    <row r="10" spans="1:19" ht="19" x14ac:dyDescent="0.25">
      <c r="A10" s="26" t="s">
        <v>7</v>
      </c>
      <c r="B10" s="85"/>
      <c r="C10" s="231"/>
      <c r="D10" s="151"/>
      <c r="E10" s="151"/>
      <c r="F10" s="21"/>
      <c r="G10" s="26" t="s">
        <v>7</v>
      </c>
      <c r="H10" s="85"/>
      <c r="I10" s="231"/>
      <c r="J10" s="151"/>
      <c r="K10" s="151"/>
      <c r="L10" s="33"/>
      <c r="M10" s="178">
        <v>4</v>
      </c>
      <c r="N10" s="216"/>
      <c r="O10" s="219"/>
    </row>
    <row r="11" spans="1:19" ht="19" x14ac:dyDescent="0.25">
      <c r="A11" s="98" t="s">
        <v>42</v>
      </c>
      <c r="B11" s="85"/>
      <c r="C11" s="19"/>
      <c r="D11" s="19"/>
      <c r="E11" s="19"/>
      <c r="F11" s="33"/>
      <c r="G11" s="98" t="s">
        <v>42</v>
      </c>
      <c r="H11" s="85"/>
      <c r="I11" s="19"/>
      <c r="J11" s="19"/>
      <c r="K11" s="19"/>
      <c r="L11" s="33"/>
      <c r="M11" s="180">
        <v>5</v>
      </c>
      <c r="N11" s="216"/>
      <c r="O11" s="220"/>
    </row>
    <row r="12" spans="1:19" ht="19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187"/>
    </row>
    <row r="13" spans="1:19" ht="19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187"/>
    </row>
    <row r="14" spans="1:19" ht="19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187"/>
    </row>
    <row r="15" spans="1:19" ht="19" x14ac:dyDescent="0.25">
      <c r="A15" s="146" t="s">
        <v>73</v>
      </c>
      <c r="B15" s="3"/>
      <c r="C15" s="3"/>
      <c r="D15" s="3"/>
      <c r="E15" s="3"/>
      <c r="F15" s="3"/>
      <c r="G15" s="3"/>
      <c r="H15" s="33"/>
      <c r="I15" s="33"/>
      <c r="J15" s="33"/>
      <c r="K15" s="33"/>
      <c r="L15" s="33"/>
      <c r="M15" s="33"/>
      <c r="N15" s="33"/>
      <c r="O15" s="187"/>
    </row>
    <row r="16" spans="1:19" ht="19" x14ac:dyDescent="0.25">
      <c r="A16" s="146" t="s">
        <v>74</v>
      </c>
      <c r="B16" s="3"/>
      <c r="C16" s="3"/>
      <c r="D16" s="3"/>
      <c r="E16" s="3"/>
      <c r="F16" s="3"/>
      <c r="G16" s="3"/>
      <c r="H16" s="33"/>
      <c r="I16" s="33"/>
      <c r="J16" s="33"/>
      <c r="K16" s="33"/>
      <c r="L16" s="33"/>
      <c r="M16" s="33"/>
      <c r="N16" s="33"/>
      <c r="O16" s="187"/>
    </row>
    <row r="17" spans="1:15" ht="19" x14ac:dyDescent="0.25">
      <c r="A17" s="146" t="s">
        <v>75</v>
      </c>
      <c r="B17" s="3"/>
      <c r="C17" s="3"/>
      <c r="D17" s="3"/>
      <c r="E17" s="3"/>
      <c r="F17" s="3"/>
      <c r="G17" s="3"/>
      <c r="H17" s="33"/>
      <c r="I17" s="33"/>
      <c r="J17" s="33"/>
      <c r="K17" s="33"/>
      <c r="L17" s="33"/>
      <c r="M17" s="33"/>
      <c r="N17" s="33"/>
      <c r="O17" s="187"/>
    </row>
    <row r="18" spans="1:15" ht="19" x14ac:dyDescent="0.25">
      <c r="A18" s="146" t="s">
        <v>76</v>
      </c>
      <c r="B18" s="3"/>
      <c r="C18" s="3"/>
      <c r="D18" s="3"/>
      <c r="E18" s="3"/>
      <c r="F18" s="3"/>
      <c r="G18" s="3"/>
      <c r="H18" s="33"/>
      <c r="I18" s="33"/>
      <c r="J18" s="33"/>
      <c r="K18" s="33"/>
      <c r="L18" s="33"/>
      <c r="M18" s="33"/>
      <c r="N18" s="33"/>
      <c r="O18" s="187"/>
    </row>
    <row r="19" spans="1:15" ht="19" x14ac:dyDescent="0.25">
      <c r="A19" s="146" t="s">
        <v>77</v>
      </c>
      <c r="B19" s="3"/>
      <c r="C19" s="3"/>
      <c r="D19" s="3"/>
      <c r="E19" s="3"/>
      <c r="F19" s="3"/>
      <c r="G19" s="3"/>
      <c r="H19" s="33"/>
      <c r="I19" s="33"/>
      <c r="J19" s="33"/>
      <c r="K19" s="33"/>
      <c r="L19" s="33"/>
      <c r="M19" s="33"/>
      <c r="N19" s="33"/>
      <c r="O19" s="187"/>
    </row>
    <row r="20" spans="1:15" ht="19" x14ac:dyDescent="0.25">
      <c r="A20" s="146" t="s">
        <v>78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87"/>
    </row>
    <row r="21" spans="1:15" ht="19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187"/>
    </row>
    <row r="22" spans="1:15" ht="19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7"/>
    </row>
    <row r="23" spans="1:15" ht="19" x14ac:dyDescent="0.25">
      <c r="A23" s="14"/>
      <c r="B23" s="15"/>
      <c r="C23" s="234"/>
      <c r="D23" s="12"/>
      <c r="E23" s="12"/>
      <c r="F23" s="12"/>
      <c r="G23" s="12"/>
      <c r="H23" s="12"/>
      <c r="I23" s="12"/>
      <c r="J23" s="12"/>
      <c r="K23" s="12"/>
      <c r="L23" s="33"/>
      <c r="M23" s="33"/>
      <c r="N23" s="33"/>
      <c r="O23" s="187"/>
    </row>
    <row r="24" spans="1:15" ht="19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7"/>
    </row>
    <row r="25" spans="1:15" ht="19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7"/>
    </row>
    <row r="26" spans="1:15" ht="19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7"/>
    </row>
    <row r="27" spans="1:15" ht="19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7"/>
    </row>
    <row r="28" spans="1:15" ht="19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187"/>
    </row>
    <row r="29" spans="1:15" ht="19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187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I48"/>
  <sheetViews>
    <sheetView workbookViewId="0">
      <selection activeCell="F29" sqref="F29"/>
    </sheetView>
  </sheetViews>
  <sheetFormatPr baseColWidth="10" defaultColWidth="8.83203125" defaultRowHeight="19" x14ac:dyDescent="0.25"/>
  <cols>
    <col min="2" max="2" width="9.6640625" style="174" customWidth="1"/>
    <col min="3" max="3" width="30.5" customWidth="1"/>
    <col min="5" max="5" width="7.1640625" style="174" customWidth="1"/>
    <col min="6" max="6" width="25.5" customWidth="1"/>
    <col min="8" max="8" width="14.6640625" customWidth="1"/>
    <col min="9" max="9" width="28.6640625" style="33" customWidth="1"/>
  </cols>
  <sheetData>
    <row r="2" spans="2:9" ht="26.25" x14ac:dyDescent="0.4">
      <c r="B2" s="176" t="s">
        <v>190</v>
      </c>
    </row>
    <row r="5" spans="2:9" x14ac:dyDescent="0.25">
      <c r="B5" s="174" t="s">
        <v>193</v>
      </c>
      <c r="E5" s="174" t="s">
        <v>186</v>
      </c>
      <c r="H5" s="174" t="s">
        <v>191</v>
      </c>
    </row>
    <row r="7" spans="2:9" x14ac:dyDescent="0.25">
      <c r="B7" s="177">
        <v>1</v>
      </c>
      <c r="C7" s="184" t="s">
        <v>47</v>
      </c>
      <c r="E7" s="177">
        <v>1</v>
      </c>
      <c r="F7" s="64" t="s">
        <v>209</v>
      </c>
      <c r="H7" s="177">
        <v>1</v>
      </c>
      <c r="I7" s="85" t="s">
        <v>58</v>
      </c>
    </row>
    <row r="8" spans="2:9" x14ac:dyDescent="0.25">
      <c r="B8" s="177">
        <v>2</v>
      </c>
      <c r="C8" s="184" t="s">
        <v>91</v>
      </c>
      <c r="E8" s="177">
        <v>2</v>
      </c>
      <c r="F8" s="64" t="s">
        <v>105</v>
      </c>
      <c r="H8" s="177">
        <v>2</v>
      </c>
      <c r="I8" s="85" t="s">
        <v>176</v>
      </c>
    </row>
    <row r="9" spans="2:9" x14ac:dyDescent="0.25">
      <c r="B9" s="177">
        <v>3</v>
      </c>
      <c r="C9" s="47" t="s">
        <v>38</v>
      </c>
      <c r="E9" s="177">
        <v>3</v>
      </c>
      <c r="F9" s="64" t="s">
        <v>106</v>
      </c>
      <c r="H9" s="177">
        <v>3</v>
      </c>
      <c r="I9" s="19" t="s">
        <v>57</v>
      </c>
    </row>
    <row r="10" spans="2:9" x14ac:dyDescent="0.25">
      <c r="B10" s="177">
        <v>4</v>
      </c>
      <c r="C10" s="184" t="s">
        <v>98</v>
      </c>
      <c r="E10" s="177">
        <v>4</v>
      </c>
      <c r="F10" s="64" t="s">
        <v>107</v>
      </c>
      <c r="H10" s="177">
        <v>4</v>
      </c>
      <c r="I10" s="19"/>
    </row>
    <row r="14" spans="2:9" x14ac:dyDescent="0.25">
      <c r="B14" s="174" t="s">
        <v>192</v>
      </c>
      <c r="E14" s="174" t="s">
        <v>187</v>
      </c>
      <c r="H14" s="174" t="s">
        <v>189</v>
      </c>
    </row>
    <row r="15" spans="2:9" x14ac:dyDescent="0.25">
      <c r="B15" s="177">
        <v>1</v>
      </c>
      <c r="C15" s="184" t="s">
        <v>43</v>
      </c>
      <c r="E15" s="177">
        <v>1</v>
      </c>
      <c r="F15" s="19" t="s">
        <v>93</v>
      </c>
      <c r="H15" s="177">
        <v>1</v>
      </c>
      <c r="I15" s="19" t="s">
        <v>93</v>
      </c>
    </row>
    <row r="16" spans="2:9" x14ac:dyDescent="0.25">
      <c r="B16" s="177">
        <v>2</v>
      </c>
      <c r="C16" s="184" t="s">
        <v>199</v>
      </c>
      <c r="E16" s="177">
        <v>2</v>
      </c>
      <c r="F16" s="19" t="s">
        <v>101</v>
      </c>
      <c r="H16" s="177">
        <v>2</v>
      </c>
      <c r="I16" s="19" t="s">
        <v>119</v>
      </c>
    </row>
    <row r="17" spans="2:9" x14ac:dyDescent="0.25">
      <c r="B17" s="177">
        <v>3</v>
      </c>
      <c r="C17" s="47" t="s">
        <v>46</v>
      </c>
      <c r="E17" s="177">
        <v>3</v>
      </c>
      <c r="F17" s="19" t="s">
        <v>96</v>
      </c>
      <c r="H17" s="177">
        <v>3</v>
      </c>
      <c r="I17" s="19" t="s">
        <v>90</v>
      </c>
    </row>
    <row r="18" spans="2:9" x14ac:dyDescent="0.25">
      <c r="B18" s="177">
        <v>4</v>
      </c>
      <c r="C18" s="184" t="s">
        <v>45</v>
      </c>
      <c r="E18" s="177">
        <v>4</v>
      </c>
      <c r="F18" s="19" t="s">
        <v>97</v>
      </c>
      <c r="H18" s="177">
        <v>4</v>
      </c>
      <c r="I18" s="19" t="s">
        <v>97</v>
      </c>
    </row>
    <row r="22" spans="2:9" x14ac:dyDescent="0.25">
      <c r="B22" s="174" t="s">
        <v>188</v>
      </c>
      <c r="E22" s="174" t="s">
        <v>194</v>
      </c>
      <c r="H22" s="174" t="s">
        <v>195</v>
      </c>
    </row>
    <row r="23" spans="2:9" x14ac:dyDescent="0.25">
      <c r="B23" s="177">
        <v>1</v>
      </c>
      <c r="C23" s="63" t="s">
        <v>120</v>
      </c>
      <c r="E23" s="177">
        <v>1</v>
      </c>
      <c r="F23" s="85" t="s">
        <v>37</v>
      </c>
      <c r="H23" s="177">
        <v>1</v>
      </c>
      <c r="I23" s="19" t="s">
        <v>37</v>
      </c>
    </row>
    <row r="24" spans="2:9" x14ac:dyDescent="0.25">
      <c r="B24" s="177">
        <v>2</v>
      </c>
      <c r="C24" s="69" t="s">
        <v>208</v>
      </c>
      <c r="E24" s="177">
        <v>2</v>
      </c>
      <c r="F24" s="85" t="s">
        <v>39</v>
      </c>
      <c r="H24" s="177">
        <v>2</v>
      </c>
      <c r="I24" s="19" t="s">
        <v>36</v>
      </c>
    </row>
    <row r="25" spans="2:9" x14ac:dyDescent="0.25">
      <c r="B25" s="177">
        <v>3</v>
      </c>
      <c r="C25" s="47" t="s">
        <v>119</v>
      </c>
      <c r="E25" s="177">
        <v>3</v>
      </c>
      <c r="F25" s="19" t="s">
        <v>38</v>
      </c>
      <c r="H25" s="177">
        <v>3</v>
      </c>
      <c r="I25" s="19"/>
    </row>
    <row r="26" spans="2:9" x14ac:dyDescent="0.25">
      <c r="B26" s="177">
        <v>4</v>
      </c>
      <c r="C26" s="64" t="s">
        <v>205</v>
      </c>
      <c r="E26" s="177">
        <v>4</v>
      </c>
      <c r="F26" s="85" t="s">
        <v>41</v>
      </c>
      <c r="H26" s="177">
        <v>4</v>
      </c>
      <c r="I26" s="19"/>
    </row>
    <row r="32" spans="2:9" x14ac:dyDescent="0.25">
      <c r="B32" s="2" t="s">
        <v>190</v>
      </c>
    </row>
    <row r="36" spans="2:9" x14ac:dyDescent="0.25">
      <c r="B36" s="2" t="s">
        <v>85</v>
      </c>
      <c r="E36" s="2" t="s">
        <v>152</v>
      </c>
      <c r="H36" s="2" t="s">
        <v>216</v>
      </c>
      <c r="I36"/>
    </row>
    <row r="37" spans="2:9" ht="18" x14ac:dyDescent="0.2">
      <c r="B37" s="177">
        <v>1</v>
      </c>
      <c r="C37" s="181" t="s">
        <v>180</v>
      </c>
      <c r="E37" s="177">
        <v>1</v>
      </c>
      <c r="F37" s="216" t="s">
        <v>84</v>
      </c>
      <c r="H37" s="177">
        <v>1</v>
      </c>
      <c r="I37" s="217" t="s">
        <v>84</v>
      </c>
    </row>
    <row r="38" spans="2:9" ht="18" x14ac:dyDescent="0.2">
      <c r="B38" s="177">
        <v>2</v>
      </c>
      <c r="C38" s="181" t="s">
        <v>215</v>
      </c>
      <c r="E38" s="177">
        <v>2</v>
      </c>
      <c r="F38" s="216" t="s">
        <v>83</v>
      </c>
      <c r="H38" s="177">
        <v>2</v>
      </c>
      <c r="I38" s="217" t="s">
        <v>175</v>
      </c>
    </row>
    <row r="39" spans="2:9" ht="18" x14ac:dyDescent="0.2">
      <c r="B39" s="177">
        <v>3</v>
      </c>
      <c r="C39" s="181" t="s">
        <v>117</v>
      </c>
      <c r="E39" s="177">
        <v>3</v>
      </c>
      <c r="F39" s="181" t="s">
        <v>175</v>
      </c>
      <c r="H39" s="177">
        <v>3</v>
      </c>
      <c r="I39" s="218" t="s">
        <v>219</v>
      </c>
    </row>
    <row r="40" spans="2:9" ht="18" x14ac:dyDescent="0.2">
      <c r="B40" s="177">
        <v>4</v>
      </c>
      <c r="C40" s="181" t="s">
        <v>111</v>
      </c>
      <c r="E40" s="177">
        <v>4</v>
      </c>
      <c r="F40" s="13"/>
      <c r="H40" s="177">
        <v>4</v>
      </c>
      <c r="I40" s="217" t="s">
        <v>82</v>
      </c>
    </row>
    <row r="43" spans="2:9" ht="16.5" customHeight="1" x14ac:dyDescent="0.25"/>
    <row r="44" spans="2:9" ht="20.25" customHeight="1" x14ac:dyDescent="0.25">
      <c r="B44" s="2" t="s">
        <v>226</v>
      </c>
      <c r="E44" s="2" t="s">
        <v>198</v>
      </c>
      <c r="H44" s="222" t="s">
        <v>227</v>
      </c>
      <c r="I44"/>
    </row>
    <row r="45" spans="2:9" x14ac:dyDescent="0.25">
      <c r="B45" s="177">
        <v>1</v>
      </c>
      <c r="C45" s="85" t="s">
        <v>61</v>
      </c>
      <c r="E45" s="177">
        <v>1</v>
      </c>
      <c r="F45" s="8" t="s">
        <v>215</v>
      </c>
      <c r="H45" s="177">
        <v>1</v>
      </c>
      <c r="I45" s="182" t="s">
        <v>63</v>
      </c>
    </row>
    <row r="46" spans="2:9" x14ac:dyDescent="0.25">
      <c r="B46" s="177">
        <v>2</v>
      </c>
      <c r="C46" s="85" t="s">
        <v>86</v>
      </c>
      <c r="E46" s="177">
        <v>2</v>
      </c>
      <c r="F46" s="8" t="s">
        <v>112</v>
      </c>
      <c r="H46" s="177">
        <v>2</v>
      </c>
      <c r="I46" s="182" t="s">
        <v>225</v>
      </c>
    </row>
    <row r="47" spans="2:9" x14ac:dyDescent="0.25">
      <c r="B47" s="177">
        <v>3</v>
      </c>
      <c r="C47" s="19" t="s">
        <v>229</v>
      </c>
      <c r="E47" s="177">
        <v>3</v>
      </c>
      <c r="F47" s="8" t="s">
        <v>117</v>
      </c>
      <c r="H47" s="177">
        <v>3</v>
      </c>
      <c r="I47" s="182"/>
    </row>
    <row r="48" spans="2:9" x14ac:dyDescent="0.25">
      <c r="B48" s="177">
        <v>4</v>
      </c>
      <c r="C48" s="13"/>
      <c r="E48" s="177">
        <v>4</v>
      </c>
      <c r="F48" s="8" t="s">
        <v>111</v>
      </c>
      <c r="H48" s="177">
        <v>4</v>
      </c>
      <c r="I48" s="182"/>
    </row>
  </sheetData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5"/>
  <sheetViews>
    <sheetView workbookViewId="0">
      <selection activeCell="I23" sqref="I23"/>
    </sheetView>
  </sheetViews>
  <sheetFormatPr baseColWidth="10" defaultColWidth="11" defaultRowHeight="16" x14ac:dyDescent="0.2"/>
  <cols>
    <col min="2" max="2" width="27" customWidth="1"/>
    <col min="3" max="3" width="16.33203125" customWidth="1"/>
    <col min="5" max="5" width="28.1640625" customWidth="1"/>
    <col min="8" max="8" width="22.83203125" customWidth="1"/>
    <col min="9" max="9" width="16.6640625" customWidth="1"/>
    <col min="14" max="14" width="24.1640625" customWidth="1"/>
    <col min="15" max="15" width="28.1640625" customWidth="1"/>
  </cols>
  <sheetData>
    <row r="1" spans="1:15" ht="18.75" x14ac:dyDescent="0.3">
      <c r="A1" s="1" t="s">
        <v>48</v>
      </c>
    </row>
    <row r="2" spans="1:15" ht="18.75" x14ac:dyDescent="0.3">
      <c r="A2" s="2" t="s">
        <v>52</v>
      </c>
    </row>
    <row r="4" spans="1:15" ht="18.75" x14ac:dyDescent="0.3">
      <c r="A4" s="89"/>
      <c r="B4" s="12"/>
      <c r="C4" s="16"/>
      <c r="D4" s="16"/>
      <c r="E4" s="16"/>
      <c r="F4" s="16"/>
      <c r="G4" s="89"/>
      <c r="H4" s="16"/>
      <c r="I4" s="16"/>
      <c r="J4" s="16"/>
      <c r="K4" s="16"/>
      <c r="L4" s="16"/>
      <c r="M4" s="90"/>
      <c r="N4" s="14"/>
      <c r="O4" s="16"/>
    </row>
    <row r="5" spans="1:15" ht="21" x14ac:dyDescent="0.25">
      <c r="A5" s="91" t="s">
        <v>65</v>
      </c>
      <c r="B5" s="91"/>
      <c r="C5" s="91"/>
      <c r="D5" s="91"/>
      <c r="E5" s="2"/>
      <c r="F5" s="2"/>
      <c r="G5" s="2" t="s">
        <v>3</v>
      </c>
      <c r="H5" s="2"/>
      <c r="I5" s="228"/>
      <c r="J5" s="2"/>
      <c r="K5" s="2"/>
      <c r="L5" s="33"/>
      <c r="M5" s="33"/>
      <c r="N5" s="33"/>
      <c r="O5" s="33"/>
    </row>
    <row r="6" spans="1:15" ht="19" x14ac:dyDescent="0.25">
      <c r="A6" s="33" t="s">
        <v>66</v>
      </c>
      <c r="B6" s="33"/>
      <c r="C6" s="4" t="s">
        <v>20</v>
      </c>
      <c r="D6" s="4" t="s">
        <v>67</v>
      </c>
      <c r="E6" s="4" t="s">
        <v>68</v>
      </c>
      <c r="F6" s="33"/>
      <c r="G6" s="33" t="s">
        <v>69</v>
      </c>
      <c r="H6" s="33"/>
      <c r="I6" s="4" t="s">
        <v>20</v>
      </c>
      <c r="J6" s="4" t="s">
        <v>67</v>
      </c>
      <c r="K6" s="4" t="s">
        <v>68</v>
      </c>
      <c r="L6" s="33"/>
      <c r="M6" s="33"/>
      <c r="N6" s="33"/>
      <c r="O6" s="4"/>
    </row>
    <row r="7" spans="1:15" ht="19" x14ac:dyDescent="0.25">
      <c r="A7" s="3"/>
      <c r="B7" s="3"/>
      <c r="C7" s="92"/>
      <c r="D7" s="93"/>
      <c r="E7" s="145"/>
      <c r="F7" s="3"/>
      <c r="G7" s="3"/>
      <c r="H7" s="3"/>
      <c r="I7" s="229"/>
      <c r="J7" s="145"/>
      <c r="K7" s="145"/>
      <c r="L7" s="33"/>
      <c r="M7" s="5" t="s">
        <v>70</v>
      </c>
      <c r="N7" s="33"/>
      <c r="O7" s="5" t="s">
        <v>71</v>
      </c>
    </row>
    <row r="8" spans="1:15" ht="19" x14ac:dyDescent="0.25">
      <c r="A8" s="94" t="s">
        <v>4</v>
      </c>
      <c r="B8" s="19" t="s">
        <v>36</v>
      </c>
      <c r="C8" s="168">
        <v>5.4</v>
      </c>
      <c r="D8" s="169">
        <v>2</v>
      </c>
      <c r="E8" s="151">
        <v>8</v>
      </c>
      <c r="F8" s="21"/>
      <c r="G8" s="230" t="s">
        <v>4</v>
      </c>
      <c r="H8" s="19" t="s">
        <v>36</v>
      </c>
      <c r="I8" s="231">
        <v>9.34</v>
      </c>
      <c r="J8" s="151">
        <v>2</v>
      </c>
      <c r="K8" s="151">
        <v>8</v>
      </c>
      <c r="L8" s="33"/>
      <c r="M8" s="232">
        <v>1</v>
      </c>
      <c r="N8" s="85" t="s">
        <v>37</v>
      </c>
      <c r="O8" s="231">
        <v>20</v>
      </c>
    </row>
    <row r="9" spans="1:15" ht="19" x14ac:dyDescent="0.25">
      <c r="A9" s="97" t="s">
        <v>5</v>
      </c>
      <c r="B9" s="19" t="s">
        <v>37</v>
      </c>
      <c r="C9" s="168">
        <v>12.67</v>
      </c>
      <c r="D9" s="169">
        <v>1</v>
      </c>
      <c r="E9" s="151">
        <v>10</v>
      </c>
      <c r="F9" s="21"/>
      <c r="G9" s="233" t="s">
        <v>5</v>
      </c>
      <c r="H9" s="19" t="s">
        <v>37</v>
      </c>
      <c r="I9" s="231">
        <v>12.3</v>
      </c>
      <c r="J9" s="151">
        <v>1</v>
      </c>
      <c r="K9" s="151">
        <v>10</v>
      </c>
      <c r="L9" s="33"/>
      <c r="M9" s="232">
        <v>2</v>
      </c>
      <c r="N9" s="85" t="s">
        <v>36</v>
      </c>
      <c r="O9" s="231">
        <v>16</v>
      </c>
    </row>
    <row r="10" spans="1:15" ht="19" x14ac:dyDescent="0.25">
      <c r="A10" s="25" t="s">
        <v>6</v>
      </c>
      <c r="B10" s="19"/>
      <c r="C10" s="95"/>
      <c r="D10" s="96"/>
      <c r="E10" s="151"/>
      <c r="F10" s="21"/>
      <c r="G10" s="25" t="s">
        <v>6</v>
      </c>
      <c r="H10" s="19"/>
      <c r="I10" s="231"/>
      <c r="J10" s="151"/>
      <c r="K10" s="151"/>
      <c r="L10" s="33"/>
      <c r="M10" s="178"/>
      <c r="N10" s="19"/>
      <c r="O10" s="231"/>
    </row>
    <row r="11" spans="1:15" ht="19" x14ac:dyDescent="0.25">
      <c r="A11" s="26" t="s">
        <v>7</v>
      </c>
      <c r="B11" s="85"/>
      <c r="C11" s="95"/>
      <c r="D11" s="96"/>
      <c r="E11" s="151"/>
      <c r="F11" s="21"/>
      <c r="G11" s="26" t="s">
        <v>7</v>
      </c>
      <c r="H11" s="85"/>
      <c r="I11" s="231"/>
      <c r="J11" s="151"/>
      <c r="K11" s="151"/>
      <c r="L11" s="33"/>
      <c r="M11" s="178"/>
      <c r="N11" s="85"/>
      <c r="O11" s="231"/>
    </row>
    <row r="12" spans="1:15" ht="19" x14ac:dyDescent="0.25">
      <c r="A12" s="98" t="s">
        <v>42</v>
      </c>
      <c r="B12" s="85"/>
      <c r="C12" s="19"/>
      <c r="D12" s="19"/>
      <c r="E12" s="19"/>
      <c r="F12" s="33"/>
      <c r="G12" s="98" t="s">
        <v>42</v>
      </c>
      <c r="H12" s="85"/>
      <c r="I12" s="19"/>
      <c r="J12" s="19"/>
      <c r="K12" s="19"/>
      <c r="L12" s="33"/>
      <c r="M12" s="179"/>
      <c r="N12" s="85"/>
      <c r="O12" s="19"/>
    </row>
    <row r="13" spans="1:15" ht="19" x14ac:dyDescent="0.25"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19" x14ac:dyDescent="0.25"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19" x14ac:dyDescent="0.25"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19" x14ac:dyDescent="0.25">
      <c r="A16" s="99" t="s">
        <v>73</v>
      </c>
      <c r="B16" s="100"/>
      <c r="C16" s="100"/>
      <c r="D16" s="100"/>
      <c r="E16" s="3"/>
      <c r="F16" s="3"/>
      <c r="G16" s="3"/>
      <c r="H16" s="33"/>
      <c r="I16" s="33"/>
      <c r="J16" s="33"/>
      <c r="K16" s="33"/>
      <c r="L16" s="33"/>
      <c r="M16" s="33"/>
      <c r="N16" s="33"/>
      <c r="O16" s="33"/>
    </row>
    <row r="17" spans="1:15" ht="19" x14ac:dyDescent="0.25">
      <c r="A17" s="99" t="s">
        <v>74</v>
      </c>
      <c r="B17" s="100"/>
      <c r="C17" s="100"/>
      <c r="D17" s="100"/>
      <c r="E17" s="3"/>
      <c r="F17" s="3"/>
      <c r="G17" s="3"/>
      <c r="H17" s="33"/>
      <c r="I17" s="33"/>
      <c r="J17" s="33"/>
      <c r="K17" s="33"/>
      <c r="L17" s="33"/>
      <c r="M17" s="33"/>
      <c r="N17" s="33"/>
      <c r="O17" s="33"/>
    </row>
    <row r="18" spans="1:15" ht="19" x14ac:dyDescent="0.25">
      <c r="A18" s="99" t="s">
        <v>75</v>
      </c>
      <c r="B18" s="100"/>
      <c r="C18" s="100"/>
      <c r="D18" s="100"/>
      <c r="E18" s="3"/>
      <c r="F18" s="3"/>
      <c r="G18" s="3"/>
      <c r="H18" s="33"/>
      <c r="I18" s="33"/>
      <c r="J18" s="33"/>
      <c r="K18" s="33"/>
      <c r="L18" s="33"/>
      <c r="M18" s="33"/>
      <c r="N18" s="33"/>
      <c r="O18" s="33"/>
    </row>
    <row r="19" spans="1:15" ht="19" x14ac:dyDescent="0.25">
      <c r="A19" s="99" t="s">
        <v>76</v>
      </c>
      <c r="B19" s="100"/>
      <c r="C19" s="100"/>
      <c r="D19" s="100"/>
      <c r="E19" s="3"/>
      <c r="F19" s="3"/>
      <c r="G19" s="3"/>
      <c r="H19" s="33"/>
      <c r="I19" s="33"/>
      <c r="J19" s="33"/>
      <c r="K19" s="33"/>
      <c r="L19" s="33"/>
      <c r="M19" s="33"/>
      <c r="N19" s="33"/>
      <c r="O19" s="33"/>
    </row>
    <row r="20" spans="1:15" ht="19" x14ac:dyDescent="0.25">
      <c r="A20" s="99" t="s">
        <v>77</v>
      </c>
      <c r="B20" s="100"/>
      <c r="C20" s="100"/>
      <c r="D20" s="100"/>
      <c r="E20" s="3"/>
      <c r="F20" s="3"/>
      <c r="G20" s="3"/>
      <c r="H20" s="33"/>
      <c r="I20" s="33"/>
      <c r="J20" s="33"/>
      <c r="K20" s="33"/>
      <c r="L20" s="33"/>
      <c r="M20" s="33"/>
      <c r="N20" s="33"/>
      <c r="O20" s="33"/>
    </row>
    <row r="21" spans="1:15" ht="19" x14ac:dyDescent="0.25">
      <c r="A21" s="99" t="s">
        <v>78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19" x14ac:dyDescent="0.25"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19" x14ac:dyDescent="0.25"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9" x14ac:dyDescent="0.25"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9" x14ac:dyDescent="0.25"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</sheetData>
  <phoneticPr fontId="36" type="noConversion"/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8"/>
  <sheetViews>
    <sheetView workbookViewId="0">
      <selection activeCell="N27" sqref="N27"/>
    </sheetView>
  </sheetViews>
  <sheetFormatPr baseColWidth="10" defaultColWidth="11" defaultRowHeight="16" x14ac:dyDescent="0.2"/>
  <cols>
    <col min="2" max="2" width="21.83203125" customWidth="1"/>
    <col min="3" max="3" width="15.6640625" customWidth="1"/>
    <col min="6" max="6" width="21.6640625" customWidth="1"/>
    <col min="8" max="8" width="18.1640625" customWidth="1"/>
    <col min="9" max="9" width="17.83203125" customWidth="1"/>
    <col min="13" max="13" width="11" style="174"/>
    <col min="14" max="14" width="29.1640625" customWidth="1"/>
    <col min="15" max="15" width="26.6640625" customWidth="1"/>
  </cols>
  <sheetData>
    <row r="1" spans="1:16" ht="18.75" x14ac:dyDescent="0.3">
      <c r="A1" s="1" t="s">
        <v>48</v>
      </c>
    </row>
    <row r="2" spans="1:16" ht="18.75" x14ac:dyDescent="0.3">
      <c r="A2" s="2" t="s">
        <v>51</v>
      </c>
    </row>
    <row r="4" spans="1:16" ht="18.75" x14ac:dyDescent="0.3">
      <c r="A4" s="89"/>
      <c r="B4" s="12"/>
      <c r="C4" s="16"/>
      <c r="D4" s="16"/>
      <c r="E4" s="16"/>
      <c r="F4" s="16"/>
      <c r="G4" s="89"/>
      <c r="H4" s="16"/>
      <c r="I4" s="16"/>
      <c r="J4" s="16"/>
      <c r="K4" s="16"/>
      <c r="L4" s="16"/>
      <c r="M4" s="90"/>
      <c r="N4" s="14"/>
      <c r="O4" s="89"/>
    </row>
    <row r="5" spans="1:16" ht="19" x14ac:dyDescent="0.25">
      <c r="A5" s="2" t="s">
        <v>65</v>
      </c>
      <c r="B5" s="2"/>
      <c r="C5" s="2"/>
      <c r="D5" s="2"/>
      <c r="E5" s="2"/>
      <c r="F5" s="2"/>
      <c r="G5" s="2" t="s">
        <v>3</v>
      </c>
      <c r="H5" s="2"/>
      <c r="I5" s="228"/>
      <c r="J5" s="2"/>
      <c r="K5" s="2"/>
      <c r="L5" s="33"/>
      <c r="M5" s="2"/>
      <c r="N5" s="33"/>
      <c r="O5" s="33"/>
    </row>
    <row r="6" spans="1:16" ht="19" x14ac:dyDescent="0.25">
      <c r="A6" s="33" t="s">
        <v>66</v>
      </c>
      <c r="B6" s="33"/>
      <c r="C6" s="4" t="s">
        <v>20</v>
      </c>
      <c r="D6" s="4" t="s">
        <v>67</v>
      </c>
      <c r="E6" s="4" t="s">
        <v>68</v>
      </c>
      <c r="F6" s="33"/>
      <c r="G6" s="33" t="s">
        <v>69</v>
      </c>
      <c r="H6" s="33"/>
      <c r="I6" s="4" t="s">
        <v>20</v>
      </c>
      <c r="J6" s="4" t="s">
        <v>67</v>
      </c>
      <c r="K6" s="4" t="s">
        <v>68</v>
      </c>
      <c r="L6" s="33"/>
      <c r="M6" s="2"/>
      <c r="N6" s="33"/>
      <c r="O6" s="4"/>
      <c r="P6" s="4"/>
    </row>
    <row r="7" spans="1:16" ht="19" x14ac:dyDescent="0.25">
      <c r="A7" s="3"/>
      <c r="B7" s="3"/>
      <c r="C7" s="229"/>
      <c r="D7" s="145"/>
      <c r="E7" s="145"/>
      <c r="F7" s="3"/>
      <c r="G7" s="3"/>
      <c r="H7" s="3"/>
      <c r="I7" s="229"/>
      <c r="J7" s="145"/>
      <c r="K7" s="145"/>
      <c r="L7" s="33"/>
      <c r="M7" s="5" t="s">
        <v>70</v>
      </c>
      <c r="N7" s="33"/>
      <c r="O7" s="5" t="s">
        <v>196</v>
      </c>
    </row>
    <row r="8" spans="1:16" ht="19" x14ac:dyDescent="0.25">
      <c r="A8" s="230" t="s">
        <v>4</v>
      </c>
      <c r="B8" s="19" t="s">
        <v>38</v>
      </c>
      <c r="C8" s="236">
        <v>13.33</v>
      </c>
      <c r="D8" s="151">
        <v>2</v>
      </c>
      <c r="E8" s="151">
        <v>8</v>
      </c>
      <c r="F8" s="21"/>
      <c r="G8" s="230" t="s">
        <v>4</v>
      </c>
      <c r="H8" s="19" t="s">
        <v>38</v>
      </c>
      <c r="I8" s="236">
        <v>6.73</v>
      </c>
      <c r="J8" s="151">
        <v>5</v>
      </c>
      <c r="K8" s="151">
        <v>1</v>
      </c>
      <c r="L8" s="33"/>
      <c r="M8" s="232">
        <v>1</v>
      </c>
      <c r="N8" s="85" t="s">
        <v>37</v>
      </c>
      <c r="O8" s="151">
        <v>20</v>
      </c>
    </row>
    <row r="9" spans="1:16" ht="19" x14ac:dyDescent="0.25">
      <c r="A9" s="233" t="s">
        <v>5</v>
      </c>
      <c r="B9" s="19" t="s">
        <v>37</v>
      </c>
      <c r="C9" s="236">
        <v>14</v>
      </c>
      <c r="D9" s="151">
        <v>1</v>
      </c>
      <c r="E9" s="151">
        <v>10</v>
      </c>
      <c r="F9" s="21"/>
      <c r="G9" s="233" t="s">
        <v>5</v>
      </c>
      <c r="H9" s="19" t="s">
        <v>37</v>
      </c>
      <c r="I9" s="236">
        <v>13.66</v>
      </c>
      <c r="J9" s="151">
        <v>1</v>
      </c>
      <c r="K9" s="151">
        <v>10</v>
      </c>
      <c r="L9" s="33"/>
      <c r="M9" s="232">
        <v>2</v>
      </c>
      <c r="N9" s="85" t="s">
        <v>39</v>
      </c>
      <c r="O9" s="151">
        <v>13</v>
      </c>
    </row>
    <row r="10" spans="1:16" ht="19" x14ac:dyDescent="0.25">
      <c r="A10" s="25" t="s">
        <v>6</v>
      </c>
      <c r="B10" s="19" t="s">
        <v>40</v>
      </c>
      <c r="C10" s="236">
        <v>3.9</v>
      </c>
      <c r="D10" s="151">
        <v>5</v>
      </c>
      <c r="E10" s="151">
        <v>1</v>
      </c>
      <c r="F10" s="21"/>
      <c r="G10" s="25" t="s">
        <v>6</v>
      </c>
      <c r="H10" s="19" t="s">
        <v>40</v>
      </c>
      <c r="I10" s="236">
        <v>6.93</v>
      </c>
      <c r="J10" s="151">
        <v>4</v>
      </c>
      <c r="K10" s="151">
        <v>3</v>
      </c>
      <c r="L10" s="33"/>
      <c r="M10" s="178">
        <v>3</v>
      </c>
      <c r="N10" s="19" t="s">
        <v>38</v>
      </c>
      <c r="O10" s="151">
        <v>9</v>
      </c>
    </row>
    <row r="11" spans="1:16" ht="19" x14ac:dyDescent="0.25">
      <c r="A11" s="26" t="s">
        <v>7</v>
      </c>
      <c r="B11" s="19" t="s">
        <v>41</v>
      </c>
      <c r="C11" s="236">
        <v>6.67</v>
      </c>
      <c r="D11" s="151">
        <v>4</v>
      </c>
      <c r="E11" s="151">
        <v>3</v>
      </c>
      <c r="F11" s="21"/>
      <c r="G11" s="26" t="s">
        <v>7</v>
      </c>
      <c r="H11" s="19" t="s">
        <v>41</v>
      </c>
      <c r="I11" s="236">
        <v>8.4700000000000006</v>
      </c>
      <c r="J11" s="151">
        <v>3</v>
      </c>
      <c r="K11" s="151">
        <v>5</v>
      </c>
      <c r="L11" s="33"/>
      <c r="M11" s="178">
        <v>4</v>
      </c>
      <c r="N11" s="85" t="s">
        <v>41</v>
      </c>
      <c r="O11" s="151">
        <v>8</v>
      </c>
    </row>
    <row r="12" spans="1:16" ht="19" x14ac:dyDescent="0.25">
      <c r="A12" s="98" t="s">
        <v>42</v>
      </c>
      <c r="B12" s="85" t="s">
        <v>184</v>
      </c>
      <c r="C12" s="47">
        <v>12.43</v>
      </c>
      <c r="D12" s="19">
        <v>3</v>
      </c>
      <c r="E12" s="19">
        <v>5</v>
      </c>
      <c r="F12" s="33"/>
      <c r="G12" s="98" t="s">
        <v>42</v>
      </c>
      <c r="H12" s="85" t="s">
        <v>39</v>
      </c>
      <c r="I12" s="218">
        <v>11.9</v>
      </c>
      <c r="J12" s="181">
        <v>2</v>
      </c>
      <c r="K12" s="181">
        <v>8</v>
      </c>
      <c r="L12" s="33"/>
      <c r="M12" s="180">
        <v>5</v>
      </c>
      <c r="N12" s="85" t="s">
        <v>197</v>
      </c>
      <c r="O12" s="181">
        <v>4</v>
      </c>
    </row>
    <row r="13" spans="1:16" ht="19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"/>
      <c r="N13" s="33"/>
      <c r="O13" s="33"/>
    </row>
    <row r="14" spans="1:16" ht="19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"/>
      <c r="N14" s="33"/>
      <c r="O14" s="33"/>
    </row>
    <row r="15" spans="1:16" ht="19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"/>
      <c r="N15" s="33"/>
      <c r="O15" s="33"/>
    </row>
    <row r="16" spans="1:16" ht="19" x14ac:dyDescent="0.25">
      <c r="A16" s="146" t="s">
        <v>73</v>
      </c>
      <c r="B16" s="3"/>
      <c r="C16" s="3"/>
      <c r="D16" s="3"/>
      <c r="E16" s="3"/>
      <c r="F16" s="3"/>
      <c r="G16" s="3"/>
      <c r="H16" s="33"/>
      <c r="I16" s="33"/>
      <c r="J16" s="33"/>
      <c r="K16" s="33"/>
      <c r="L16" s="33"/>
      <c r="M16" s="2"/>
      <c r="N16" s="33"/>
      <c r="O16" s="33"/>
    </row>
    <row r="17" spans="1:15" ht="19" x14ac:dyDescent="0.25">
      <c r="A17" s="146" t="s">
        <v>74</v>
      </c>
      <c r="B17" s="3"/>
      <c r="C17" s="3"/>
      <c r="D17" s="3"/>
      <c r="E17" s="3"/>
      <c r="F17" s="3"/>
      <c r="G17" s="3"/>
      <c r="H17" s="33"/>
      <c r="I17" s="33"/>
      <c r="J17" s="33"/>
      <c r="K17" s="33"/>
      <c r="L17" s="33"/>
      <c r="M17" s="2"/>
      <c r="N17" s="33"/>
      <c r="O17" s="33"/>
    </row>
    <row r="18" spans="1:15" ht="19" x14ac:dyDescent="0.25">
      <c r="A18" s="146" t="s">
        <v>75</v>
      </c>
      <c r="B18" s="3"/>
      <c r="C18" s="3"/>
      <c r="D18" s="3"/>
      <c r="E18" s="3"/>
      <c r="F18" s="3"/>
      <c r="G18" s="3"/>
      <c r="H18" s="33"/>
      <c r="I18" s="33"/>
      <c r="J18" s="33"/>
      <c r="K18" s="33"/>
      <c r="L18" s="33"/>
      <c r="M18" s="2"/>
      <c r="N18" s="33"/>
      <c r="O18" s="33"/>
    </row>
    <row r="19" spans="1:15" ht="19" x14ac:dyDescent="0.25">
      <c r="A19" s="146" t="s">
        <v>76</v>
      </c>
      <c r="B19" s="3"/>
      <c r="C19" s="3"/>
      <c r="D19" s="3"/>
      <c r="E19" s="3"/>
      <c r="F19" s="3"/>
      <c r="G19" s="3"/>
      <c r="H19" s="33"/>
      <c r="I19" s="33"/>
      <c r="J19" s="33"/>
      <c r="K19" s="33"/>
      <c r="L19" s="33"/>
      <c r="M19" s="2"/>
      <c r="N19" s="33"/>
      <c r="O19" s="33"/>
    </row>
    <row r="20" spans="1:15" ht="19" x14ac:dyDescent="0.25">
      <c r="A20" s="146" t="s">
        <v>77</v>
      </c>
      <c r="B20" s="3"/>
      <c r="C20" s="3"/>
      <c r="D20" s="3"/>
      <c r="E20" s="3"/>
      <c r="F20" s="3"/>
      <c r="G20" s="3"/>
      <c r="H20" s="33"/>
      <c r="I20" s="33"/>
      <c r="J20" s="33"/>
      <c r="K20" s="33"/>
      <c r="L20" s="33"/>
      <c r="M20" s="2"/>
      <c r="N20" s="33"/>
      <c r="O20" s="33"/>
    </row>
    <row r="21" spans="1:15" ht="19" x14ac:dyDescent="0.25">
      <c r="A21" s="146" t="s">
        <v>78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"/>
      <c r="N21" s="33"/>
      <c r="O21" s="33"/>
    </row>
    <row r="22" spans="1:15" ht="19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2"/>
      <c r="N22" s="33"/>
      <c r="O22" s="33"/>
    </row>
    <row r="23" spans="1:15" ht="19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2"/>
      <c r="N23" s="33"/>
      <c r="O23" s="33"/>
    </row>
    <row r="24" spans="1:15" ht="19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2"/>
      <c r="N24" s="33"/>
      <c r="O24" s="33"/>
    </row>
    <row r="25" spans="1:15" ht="19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2"/>
      <c r="N25" s="33"/>
      <c r="O25" s="33"/>
    </row>
    <row r="26" spans="1:15" ht="19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"/>
      <c r="N26" s="33"/>
      <c r="O26" s="33"/>
    </row>
    <row r="27" spans="1:15" ht="19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"/>
      <c r="N27" s="33"/>
      <c r="O27" s="33"/>
    </row>
    <row r="28" spans="1:15" ht="19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"/>
      <c r="N28" s="33"/>
      <c r="O28" s="33"/>
    </row>
  </sheetData>
  <phoneticPr fontId="36" type="noConversion"/>
  <pageMargins left="0.7" right="0.7" top="0.75" bottom="0.75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25"/>
  <sheetViews>
    <sheetView workbookViewId="0">
      <selection activeCell="N30" sqref="N30"/>
    </sheetView>
  </sheetViews>
  <sheetFormatPr baseColWidth="10" defaultColWidth="11" defaultRowHeight="16" x14ac:dyDescent="0.2"/>
  <cols>
    <col min="2" max="2" width="2.33203125" hidden="1" customWidth="1"/>
    <col min="3" max="3" width="27.5" customWidth="1"/>
    <col min="4" max="4" width="13.6640625" customWidth="1"/>
    <col min="8" max="8" width="22.6640625" customWidth="1"/>
    <col min="9" max="9" width="16.5" customWidth="1"/>
    <col min="12" max="12" width="22.33203125" customWidth="1"/>
    <col min="13" max="13" width="17.83203125" customWidth="1"/>
    <col min="14" max="14" width="15" customWidth="1"/>
    <col min="18" max="18" width="19.1640625" customWidth="1"/>
    <col min="19" max="19" width="16.1640625" customWidth="1"/>
    <col min="20" max="20" width="11" style="188"/>
  </cols>
  <sheetData>
    <row r="1" spans="1:26" ht="21" x14ac:dyDescent="0.35">
      <c r="A1" s="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1"/>
      <c r="O1" s="51"/>
      <c r="P1" s="51"/>
      <c r="Q1" s="51"/>
      <c r="R1" s="51"/>
      <c r="S1" s="51"/>
      <c r="T1" s="192"/>
      <c r="U1" s="51"/>
    </row>
    <row r="2" spans="1:26" ht="21" x14ac:dyDescent="0.35">
      <c r="A2" s="2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1"/>
      <c r="O2" s="51"/>
      <c r="P2" s="51"/>
      <c r="Q2" s="51"/>
      <c r="R2" s="51"/>
      <c r="S2" s="51"/>
      <c r="T2" s="192"/>
      <c r="U2" s="51"/>
    </row>
    <row r="3" spans="1:26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175" t="s">
        <v>188</v>
      </c>
      <c r="M3" s="51"/>
      <c r="N3" s="54"/>
      <c r="O3" s="54"/>
      <c r="P3" s="54"/>
      <c r="Q3" s="54"/>
      <c r="R3" s="54"/>
      <c r="S3" s="54"/>
      <c r="T3" s="193"/>
      <c r="U3" s="51"/>
    </row>
    <row r="4" spans="1:26" ht="21" x14ac:dyDescent="0.25">
      <c r="A4" s="55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2"/>
      <c r="N4" s="54"/>
      <c r="O4" s="54"/>
      <c r="P4" s="54"/>
      <c r="Q4" s="54"/>
      <c r="R4" s="54"/>
      <c r="S4" s="54"/>
      <c r="T4" s="193"/>
      <c r="U4" s="51"/>
    </row>
    <row r="5" spans="1:26" ht="19" x14ac:dyDescent="0.25">
      <c r="A5" s="56" t="s">
        <v>9</v>
      </c>
      <c r="B5" s="57"/>
      <c r="C5" s="57"/>
      <c r="D5" s="58" t="s">
        <v>0</v>
      </c>
      <c r="E5" s="58" t="s">
        <v>1</v>
      </c>
      <c r="F5" s="57"/>
      <c r="G5" s="51"/>
      <c r="H5" s="57"/>
      <c r="I5" s="57"/>
      <c r="J5" s="57"/>
      <c r="K5" s="57"/>
      <c r="L5" s="56" t="s">
        <v>27</v>
      </c>
      <c r="M5" s="57"/>
      <c r="N5" s="58" t="s">
        <v>0</v>
      </c>
      <c r="O5" s="58" t="s">
        <v>1</v>
      </c>
      <c r="P5" s="57"/>
      <c r="Q5" s="57"/>
      <c r="R5" s="57"/>
      <c r="S5" s="57"/>
      <c r="T5" s="194"/>
      <c r="U5" s="51"/>
      <c r="V5" s="3"/>
      <c r="W5" s="3"/>
      <c r="X5" s="3"/>
      <c r="Y5" s="3"/>
    </row>
    <row r="6" spans="1:26" ht="19" x14ac:dyDescent="0.25">
      <c r="A6" s="56" t="s">
        <v>28</v>
      </c>
      <c r="B6" s="56"/>
      <c r="C6" s="56"/>
      <c r="D6" s="56"/>
      <c r="E6" s="56">
        <v>1</v>
      </c>
      <c r="F6" s="56"/>
      <c r="G6" s="56"/>
      <c r="H6" s="56"/>
      <c r="I6" s="56"/>
      <c r="J6" s="56"/>
      <c r="K6" s="56"/>
      <c r="L6" s="56" t="s">
        <v>29</v>
      </c>
      <c r="M6" s="56" t="s">
        <v>2</v>
      </c>
      <c r="N6" s="56"/>
      <c r="O6" s="56">
        <v>4</v>
      </c>
      <c r="P6" s="59"/>
      <c r="Q6" s="57"/>
      <c r="R6" s="57"/>
      <c r="S6" s="57"/>
      <c r="T6" s="194"/>
      <c r="U6" s="51"/>
      <c r="V6" s="3"/>
      <c r="W6" s="3"/>
      <c r="X6" s="3"/>
      <c r="Y6" s="3"/>
    </row>
    <row r="7" spans="1:26" ht="19" x14ac:dyDescent="0.25">
      <c r="A7" s="60" t="s">
        <v>4</v>
      </c>
      <c r="B7" s="61">
        <v>1</v>
      </c>
      <c r="C7" s="19" t="s">
        <v>119</v>
      </c>
      <c r="D7" s="62">
        <v>13.5</v>
      </c>
      <c r="E7" s="61">
        <v>1</v>
      </c>
      <c r="F7" s="57"/>
      <c r="G7" s="57"/>
      <c r="H7" s="57"/>
      <c r="I7" s="57"/>
      <c r="J7" s="57"/>
      <c r="K7" s="57"/>
      <c r="L7" s="60" t="s">
        <v>4</v>
      </c>
      <c r="M7" s="63" t="str">
        <f>IF(E7=1,C7,(IF(E8=1,C8,(IF(E9=1,C9,(IF(E10=1,C10,1.1)))))))</f>
        <v>John Skinner</v>
      </c>
      <c r="N7" s="64">
        <v>10.5</v>
      </c>
      <c r="O7" s="61">
        <v>1</v>
      </c>
      <c r="P7" s="65"/>
      <c r="Q7" s="57"/>
      <c r="R7" s="57"/>
      <c r="S7" s="57"/>
      <c r="T7" s="194"/>
      <c r="U7" s="51"/>
      <c r="V7" s="3"/>
      <c r="W7" s="3"/>
      <c r="X7" s="3"/>
      <c r="Y7" s="3"/>
    </row>
    <row r="8" spans="1:26" ht="19" x14ac:dyDescent="0.25">
      <c r="A8" s="66" t="s">
        <v>5</v>
      </c>
      <c r="B8" s="67">
        <v>4</v>
      </c>
      <c r="C8" s="19" t="s">
        <v>89</v>
      </c>
      <c r="D8" s="68">
        <v>8.73</v>
      </c>
      <c r="E8" s="67">
        <v>2</v>
      </c>
      <c r="F8" s="57"/>
      <c r="G8" s="56" t="s">
        <v>11</v>
      </c>
      <c r="H8" s="57"/>
      <c r="I8" s="58" t="s">
        <v>0</v>
      </c>
      <c r="J8" s="58" t="s">
        <v>1</v>
      </c>
      <c r="K8" s="57"/>
      <c r="L8" s="66" t="s">
        <v>5</v>
      </c>
      <c r="M8" s="69" t="str">
        <f>IF(E7=2,C7,(IF(E8=2,C8,(IF(E9=2,C9,(IF(E10=2,C10,2.1)))))))</f>
        <v>Paul Guthrie</v>
      </c>
      <c r="N8" s="64">
        <v>7.1</v>
      </c>
      <c r="O8" s="67">
        <v>2</v>
      </c>
      <c r="P8" s="65"/>
      <c r="Q8" s="56" t="s">
        <v>16</v>
      </c>
      <c r="R8" s="57"/>
      <c r="S8" s="58" t="s">
        <v>0</v>
      </c>
      <c r="T8" s="195" t="s">
        <v>1</v>
      </c>
      <c r="U8" s="51"/>
      <c r="V8" s="3"/>
      <c r="W8" s="3"/>
      <c r="X8" s="3"/>
      <c r="Y8" s="3"/>
    </row>
    <row r="9" spans="1:26" ht="19" x14ac:dyDescent="0.25">
      <c r="A9" s="70" t="s">
        <v>6</v>
      </c>
      <c r="B9" s="67">
        <v>5</v>
      </c>
      <c r="C9" s="19" t="s">
        <v>90</v>
      </c>
      <c r="D9" s="68">
        <v>4.2699999999999996</v>
      </c>
      <c r="E9" s="67">
        <v>4</v>
      </c>
      <c r="F9" s="57"/>
      <c r="G9" s="56" t="s">
        <v>13</v>
      </c>
      <c r="H9" s="56"/>
      <c r="I9" s="56"/>
      <c r="J9" s="56">
        <v>3</v>
      </c>
      <c r="K9" s="57"/>
      <c r="L9" s="70" t="s">
        <v>6</v>
      </c>
      <c r="M9" s="69" t="str">
        <f>IF(J10=2,H10,(IF(J11=2,H11,(IF(J12=2,H12,(IF(J13=2,H13,2.3)))))))</f>
        <v>Neil Frederiksen</v>
      </c>
      <c r="N9" s="64">
        <v>4.33</v>
      </c>
      <c r="O9" s="67">
        <v>3</v>
      </c>
      <c r="P9" s="57"/>
      <c r="Q9" s="53"/>
      <c r="R9" s="56"/>
      <c r="S9" s="56"/>
      <c r="T9" s="196">
        <v>6</v>
      </c>
      <c r="U9" s="51"/>
      <c r="V9" s="3"/>
      <c r="W9" s="3"/>
      <c r="X9" s="3"/>
      <c r="Y9" s="3"/>
    </row>
    <row r="10" spans="1:26" ht="19" x14ac:dyDescent="0.25">
      <c r="A10" s="71" t="s">
        <v>7</v>
      </c>
      <c r="B10" s="72">
        <v>8</v>
      </c>
      <c r="C10" s="19" t="s">
        <v>120</v>
      </c>
      <c r="D10" s="73">
        <v>7.27</v>
      </c>
      <c r="E10" s="72">
        <v>3</v>
      </c>
      <c r="F10" s="57"/>
      <c r="G10" s="60" t="s">
        <v>4</v>
      </c>
      <c r="H10" s="64" t="str">
        <f>IF(E7=3,C7,(IF(E8=3,C8,(IF(E9=3,C9,(IF(E10=3,C10,3.1)))))))</f>
        <v>Storm Carter</v>
      </c>
      <c r="I10" s="63">
        <v>14.83</v>
      </c>
      <c r="J10" s="67">
        <v>1</v>
      </c>
      <c r="K10" s="57"/>
      <c r="L10" s="57"/>
      <c r="M10" s="57"/>
      <c r="N10" s="57"/>
      <c r="O10" s="57"/>
      <c r="P10" s="57"/>
      <c r="Q10" s="60" t="s">
        <v>4</v>
      </c>
      <c r="R10" s="63" t="s">
        <v>120</v>
      </c>
      <c r="S10" s="64">
        <v>13.8</v>
      </c>
      <c r="T10" s="197">
        <v>1</v>
      </c>
      <c r="U10" s="51"/>
      <c r="V10" s="77"/>
      <c r="W10" s="77"/>
      <c r="X10" s="77"/>
      <c r="Y10" s="77"/>
      <c r="Z10" s="16"/>
    </row>
    <row r="11" spans="1:26" ht="19" x14ac:dyDescent="0.25">
      <c r="A11" s="57"/>
      <c r="B11" s="57"/>
      <c r="C11" s="57"/>
      <c r="D11" s="57"/>
      <c r="E11" s="57"/>
      <c r="F11" s="57"/>
      <c r="G11" s="66" t="s">
        <v>5</v>
      </c>
      <c r="H11" s="64" t="str">
        <f>IF(E7=4,C7,(IF(E8=4,C8,(IF(E9=4,C9,(IF(E10=4,C10,4.1)))))))</f>
        <v>John Murray</v>
      </c>
      <c r="I11" s="69">
        <v>4.66</v>
      </c>
      <c r="J11" s="67">
        <v>3</v>
      </c>
      <c r="K11" s="57"/>
      <c r="L11" s="57"/>
      <c r="M11" s="57"/>
      <c r="N11" s="57"/>
      <c r="O11" s="57"/>
      <c r="P11" s="57"/>
      <c r="Q11" s="66" t="s">
        <v>5</v>
      </c>
      <c r="R11" s="69" t="str">
        <f>IF(O7=2,M7,(IF(O8=2,M8,(IF(O9=2,M9,2.4)))))</f>
        <v>Paul Guthrie</v>
      </c>
      <c r="S11" s="64">
        <v>11.33</v>
      </c>
      <c r="T11" s="197" t="s">
        <v>206</v>
      </c>
      <c r="U11" s="51"/>
      <c r="V11" s="77"/>
      <c r="W11" s="77"/>
      <c r="X11" s="77"/>
      <c r="Y11" s="77"/>
      <c r="Z11" s="16"/>
    </row>
    <row r="12" spans="1:26" ht="19" x14ac:dyDescent="0.25">
      <c r="A12" s="57"/>
      <c r="B12" s="57"/>
      <c r="C12" s="57"/>
      <c r="D12" s="57"/>
      <c r="E12" s="57"/>
      <c r="F12" s="57"/>
      <c r="G12" s="70" t="s">
        <v>6</v>
      </c>
      <c r="H12" s="64" t="s">
        <v>92</v>
      </c>
      <c r="I12" s="74">
        <v>8.67</v>
      </c>
      <c r="J12" s="72">
        <v>2</v>
      </c>
      <c r="K12" s="57"/>
      <c r="L12" s="57"/>
      <c r="M12" s="57"/>
      <c r="N12" s="57"/>
      <c r="O12" s="57"/>
      <c r="P12" s="57"/>
      <c r="Q12" s="70" t="s">
        <v>6</v>
      </c>
      <c r="R12" s="69" t="str">
        <f>IF(O14=1,M14,(IF(O15=1,M15,(IF(O16=1,M16,1.5)))))</f>
        <v>Mark Ingleby</v>
      </c>
      <c r="S12" s="191" t="s">
        <v>204</v>
      </c>
      <c r="T12" s="198" t="s">
        <v>204</v>
      </c>
      <c r="U12" s="51"/>
      <c r="V12" s="102"/>
      <c r="W12" s="12"/>
      <c r="X12" s="103"/>
      <c r="Y12" s="103"/>
      <c r="Z12" s="16"/>
    </row>
    <row r="13" spans="1:26" ht="19" x14ac:dyDescent="0.25">
      <c r="A13" s="56" t="s">
        <v>30</v>
      </c>
      <c r="B13" s="56"/>
      <c r="C13" s="56"/>
      <c r="D13" s="56"/>
      <c r="E13" s="56">
        <v>2</v>
      </c>
      <c r="F13" s="57"/>
      <c r="G13" s="71" t="s">
        <v>7</v>
      </c>
      <c r="H13" s="64">
        <f>IF(E14=4,C14,(IF(E15=4,#REF!,(IF(E16=4,C16,(IF(E17=4,C15,4.2)))))))</f>
        <v>4.2</v>
      </c>
      <c r="I13" s="74"/>
      <c r="J13" s="67"/>
      <c r="K13" s="57"/>
      <c r="L13" s="56" t="s">
        <v>31</v>
      </c>
      <c r="M13" s="56" t="s">
        <v>2</v>
      </c>
      <c r="N13" s="56"/>
      <c r="O13" s="56">
        <v>5</v>
      </c>
      <c r="P13" s="65"/>
      <c r="Q13" s="71" t="s">
        <v>7</v>
      </c>
      <c r="R13" s="74" t="s">
        <v>119</v>
      </c>
      <c r="S13" s="64">
        <v>11.33</v>
      </c>
      <c r="T13" s="197" t="s">
        <v>207</v>
      </c>
      <c r="U13" s="51"/>
      <c r="V13" s="102"/>
      <c r="W13" s="102"/>
      <c r="X13" s="102"/>
      <c r="Y13" s="14"/>
      <c r="Z13" s="16"/>
    </row>
    <row r="14" spans="1:26" ht="19" x14ac:dyDescent="0.25">
      <c r="A14" s="60" t="s">
        <v>4</v>
      </c>
      <c r="B14" s="61">
        <v>2</v>
      </c>
      <c r="C14" s="19" t="s">
        <v>87</v>
      </c>
      <c r="D14" s="62">
        <v>12.94</v>
      </c>
      <c r="E14" s="61">
        <v>1</v>
      </c>
      <c r="F14" s="57"/>
      <c r="G14" s="57"/>
      <c r="H14" s="57"/>
      <c r="I14" s="57"/>
      <c r="J14" s="57"/>
      <c r="K14" s="57"/>
      <c r="L14" s="60" t="s">
        <v>4</v>
      </c>
      <c r="M14" s="63" t="str">
        <f>IF(E14=1,C14,(IF(E15=1,#REF!,(IF(E16=1,C16,(IF(E17=1,C15,1.2)))))))</f>
        <v>Mark Ingleby</v>
      </c>
      <c r="N14" s="64">
        <v>10.4</v>
      </c>
      <c r="O14" s="61">
        <v>1</v>
      </c>
      <c r="P14" s="65"/>
      <c r="Q14" s="57"/>
      <c r="R14" s="57"/>
      <c r="S14" s="57"/>
      <c r="T14" s="194"/>
      <c r="U14" s="51"/>
      <c r="V14" s="14"/>
      <c r="W14" s="81"/>
      <c r="X14" s="81"/>
      <c r="Y14" s="12"/>
      <c r="Z14" s="16"/>
    </row>
    <row r="15" spans="1:26" ht="19" x14ac:dyDescent="0.25">
      <c r="A15" s="66" t="s">
        <v>5</v>
      </c>
      <c r="B15" s="67">
        <v>3</v>
      </c>
      <c r="C15" s="19" t="s">
        <v>88</v>
      </c>
      <c r="D15" s="171" t="s">
        <v>183</v>
      </c>
      <c r="E15" s="172" t="s">
        <v>183</v>
      </c>
      <c r="F15" s="57"/>
      <c r="G15" s="57"/>
      <c r="H15" s="57"/>
      <c r="I15" s="57"/>
      <c r="J15" s="57"/>
      <c r="K15" s="57"/>
      <c r="L15" s="66" t="s">
        <v>5</v>
      </c>
      <c r="M15" s="69" t="str">
        <f>IF(E14=2,C14,(IF(E15=2,#REF!,(IF(E16=2,C16,(IF(E17=2,C15,2.2)))))))</f>
        <v>Tony Abood</v>
      </c>
      <c r="N15" s="64">
        <v>7</v>
      </c>
      <c r="O15" s="67">
        <v>3</v>
      </c>
      <c r="P15" s="65"/>
      <c r="Q15" s="57"/>
      <c r="R15" s="57"/>
      <c r="S15" s="57"/>
      <c r="T15" s="194"/>
      <c r="U15" s="51"/>
      <c r="V15" s="75"/>
      <c r="W15" s="81"/>
      <c r="X15" s="81"/>
      <c r="Y15" s="12"/>
      <c r="Z15" s="16"/>
    </row>
    <row r="16" spans="1:26" ht="19" x14ac:dyDescent="0.25">
      <c r="A16" s="70" t="s">
        <v>6</v>
      </c>
      <c r="B16" s="67">
        <v>6</v>
      </c>
      <c r="C16" s="19" t="s">
        <v>91</v>
      </c>
      <c r="D16" s="68">
        <v>10</v>
      </c>
      <c r="E16" s="67">
        <v>2</v>
      </c>
      <c r="F16" s="57"/>
      <c r="G16" s="57"/>
      <c r="H16" s="57"/>
      <c r="I16" s="57"/>
      <c r="J16" s="57"/>
      <c r="K16" s="57"/>
      <c r="L16" s="70" t="s">
        <v>6</v>
      </c>
      <c r="M16" s="69" t="str">
        <f>IF(J10=1,H10,(IF(J11=1,H11,(IF(J12=1,H12,(IF(J13=1,H13,1.3)))))))</f>
        <v>Storm Carter</v>
      </c>
      <c r="N16" s="64">
        <v>10</v>
      </c>
      <c r="O16" s="67">
        <v>2</v>
      </c>
      <c r="P16" s="57"/>
      <c r="Q16" s="57"/>
      <c r="R16" s="57"/>
      <c r="S16" s="57"/>
      <c r="T16" s="194"/>
      <c r="U16" s="51"/>
      <c r="V16" s="75"/>
      <c r="W16" s="81"/>
      <c r="X16" s="81"/>
      <c r="Y16" s="12"/>
      <c r="Z16" s="16"/>
    </row>
    <row r="17" spans="1:26" ht="19" x14ac:dyDescent="0.25">
      <c r="A17" s="71" t="s">
        <v>7</v>
      </c>
      <c r="B17" s="72">
        <v>7</v>
      </c>
      <c r="C17" s="19" t="s">
        <v>92</v>
      </c>
      <c r="D17" s="67">
        <v>4.2</v>
      </c>
      <c r="E17" s="72">
        <v>3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194"/>
      <c r="U17" s="51"/>
      <c r="V17" s="75"/>
      <c r="W17" s="81"/>
      <c r="X17" s="81"/>
      <c r="Y17" s="12"/>
      <c r="Z17" s="16"/>
    </row>
    <row r="18" spans="1:26" ht="19" x14ac:dyDescent="0.25">
      <c r="A18" s="51"/>
      <c r="B18" s="51"/>
      <c r="C18" s="51"/>
      <c r="D18" s="51"/>
      <c r="E18" s="51"/>
      <c r="F18" s="51"/>
      <c r="G18" s="51"/>
      <c r="H18" s="137"/>
      <c r="I18" s="137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192"/>
      <c r="U18" s="51"/>
      <c r="V18" s="12"/>
      <c r="W18" s="12"/>
      <c r="X18" s="12"/>
      <c r="Y18" s="12"/>
      <c r="Z18" s="16"/>
    </row>
    <row r="19" spans="1:26" ht="19" x14ac:dyDescent="0.25">
      <c r="A19" s="51"/>
      <c r="B19" s="51"/>
      <c r="C19" s="51"/>
      <c r="D19" s="51"/>
      <c r="E19" s="51"/>
      <c r="F19" s="51"/>
      <c r="G19" s="51"/>
      <c r="H19" s="159"/>
      <c r="I19" s="159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192"/>
      <c r="U19" s="51"/>
      <c r="V19" s="77"/>
      <c r="W19" s="77"/>
      <c r="X19" s="77"/>
      <c r="Y19" s="77"/>
      <c r="Z19" s="16"/>
    </row>
    <row r="20" spans="1:26" ht="19" x14ac:dyDescent="0.25">
      <c r="G20" s="51"/>
      <c r="H20" s="159"/>
      <c r="I20" s="159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192"/>
      <c r="U20" s="51"/>
      <c r="V20" s="77"/>
      <c r="W20" s="77"/>
      <c r="X20" s="77"/>
      <c r="Y20" s="77"/>
      <c r="Z20" s="16"/>
    </row>
    <row r="21" spans="1:26" ht="19" x14ac:dyDescent="0.25">
      <c r="G21" s="51"/>
      <c r="H21" s="159"/>
      <c r="I21" s="159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192"/>
      <c r="U21" s="51"/>
      <c r="V21" s="3"/>
      <c r="W21" s="3"/>
      <c r="X21" s="3"/>
      <c r="Y21" s="3"/>
    </row>
    <row r="22" spans="1:26" ht="19" x14ac:dyDescent="0.25">
      <c r="G22" s="3"/>
      <c r="H22" s="137"/>
      <c r="I22" s="137"/>
      <c r="J22" s="3"/>
      <c r="K22" s="21"/>
      <c r="L22" s="3"/>
      <c r="M22" s="3"/>
      <c r="N22" s="3"/>
      <c r="O22" s="3"/>
      <c r="P22" s="3"/>
      <c r="Q22" s="3"/>
      <c r="R22" s="3"/>
      <c r="S22" s="3"/>
      <c r="T22" s="199"/>
      <c r="U22" s="3"/>
      <c r="V22" s="3"/>
      <c r="W22" s="3"/>
      <c r="X22" s="3"/>
      <c r="Y22" s="3"/>
    </row>
    <row r="23" spans="1:26" x14ac:dyDescent="0.2">
      <c r="H23" s="159"/>
      <c r="I23" s="159"/>
    </row>
    <row r="24" spans="1:26" x14ac:dyDescent="0.2">
      <c r="H24" s="137"/>
      <c r="I24" s="137"/>
    </row>
    <row r="25" spans="1:26" x14ac:dyDescent="0.2">
      <c r="H25" s="137"/>
      <c r="I25" s="137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9"/>
  <sheetViews>
    <sheetView topLeftCell="A3" workbookViewId="0">
      <selection activeCell="Z13" sqref="Z13"/>
    </sheetView>
  </sheetViews>
  <sheetFormatPr baseColWidth="10" defaultColWidth="11" defaultRowHeight="16" x14ac:dyDescent="0.2"/>
  <cols>
    <col min="2" max="2" width="3.5" hidden="1" customWidth="1"/>
    <col min="3" max="3" width="22.33203125" customWidth="1"/>
    <col min="4" max="4" width="15.1640625" customWidth="1"/>
    <col min="8" max="8" width="19.83203125" customWidth="1"/>
    <col min="9" max="9" width="16.1640625" customWidth="1"/>
    <col min="12" max="12" width="23.1640625" customWidth="1"/>
    <col min="13" max="13" width="21.1640625" customWidth="1"/>
    <col min="14" max="14" width="17.1640625" style="170" customWidth="1"/>
    <col min="17" max="17" width="29.6640625" customWidth="1"/>
    <col min="18" max="18" width="28" customWidth="1"/>
    <col min="19" max="19" width="15.6640625" customWidth="1"/>
    <col min="23" max="23" width="20.6640625" customWidth="1"/>
    <col min="24" max="24" width="13.83203125" customWidth="1"/>
  </cols>
  <sheetData>
    <row r="1" spans="1:25" ht="18.75" x14ac:dyDescent="0.3">
      <c r="A1" s="1" t="s">
        <v>48</v>
      </c>
    </row>
    <row r="2" spans="1:25" ht="18.75" x14ac:dyDescent="0.3">
      <c r="A2" s="2" t="s">
        <v>49</v>
      </c>
    </row>
    <row r="4" spans="1:25" ht="18.75" x14ac:dyDescent="0.3">
      <c r="L4" s="2" t="s">
        <v>49</v>
      </c>
    </row>
    <row r="6" spans="1:25" ht="18.75" x14ac:dyDescent="0.3">
      <c r="A6" s="5" t="s">
        <v>9</v>
      </c>
      <c r="B6" s="3"/>
      <c r="C6" s="3"/>
      <c r="D6" s="17" t="s">
        <v>0</v>
      </c>
      <c r="E6" s="17" t="s">
        <v>1</v>
      </c>
      <c r="F6" s="5"/>
      <c r="G6" s="3"/>
      <c r="H6" s="3"/>
      <c r="I6" s="3"/>
      <c r="J6" s="3"/>
      <c r="K6" s="3"/>
      <c r="L6" s="5" t="s">
        <v>19</v>
      </c>
      <c r="M6" s="3"/>
      <c r="N6" s="43" t="s">
        <v>20</v>
      </c>
      <c r="O6" s="2" t="s">
        <v>21</v>
      </c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8.75" x14ac:dyDescent="0.3">
      <c r="A7" s="5" t="s">
        <v>10</v>
      </c>
      <c r="B7" s="5"/>
      <c r="C7" s="5"/>
      <c r="D7" s="5"/>
      <c r="E7" s="5">
        <v>1</v>
      </c>
      <c r="F7" s="5"/>
      <c r="G7" s="3"/>
      <c r="H7" s="3"/>
      <c r="I7" s="3"/>
      <c r="J7" s="3"/>
      <c r="K7" s="3"/>
      <c r="L7" s="5" t="s">
        <v>22</v>
      </c>
      <c r="M7" s="5" t="s">
        <v>2</v>
      </c>
      <c r="N7" s="43"/>
      <c r="O7" s="5">
        <v>7</v>
      </c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.75" x14ac:dyDescent="0.3">
      <c r="A8" s="18" t="s">
        <v>4</v>
      </c>
      <c r="B8" s="9">
        <v>1</v>
      </c>
      <c r="C8" s="19" t="s">
        <v>90</v>
      </c>
      <c r="D8" s="20">
        <v>7</v>
      </c>
      <c r="E8" s="20">
        <v>3</v>
      </c>
      <c r="F8" s="21"/>
      <c r="G8" s="3"/>
      <c r="H8" s="3"/>
      <c r="I8" s="3"/>
      <c r="J8" s="3"/>
      <c r="K8" s="21"/>
      <c r="L8" s="18" t="s">
        <v>4</v>
      </c>
      <c r="M8" s="37" t="str">
        <f>IF(E8=1,C8,(IF(E9=1,C9,(IF(E10=1,C10,(IF(E11=1,C11,1.1)))))))</f>
        <v>Charlie O'Sullivan</v>
      </c>
      <c r="N8" s="8">
        <v>15.5</v>
      </c>
      <c r="O8" s="7">
        <v>1</v>
      </c>
      <c r="P8" s="3"/>
      <c r="Q8" s="5" t="s">
        <v>189</v>
      </c>
      <c r="R8" s="3"/>
      <c r="S8" s="3"/>
      <c r="T8" s="3"/>
      <c r="U8" s="3"/>
      <c r="V8" s="3"/>
      <c r="W8" s="3"/>
      <c r="X8" s="3"/>
      <c r="Y8" s="3"/>
    </row>
    <row r="9" spans="1:25" ht="18.75" x14ac:dyDescent="0.3">
      <c r="A9" s="22" t="s">
        <v>5</v>
      </c>
      <c r="B9" s="23">
        <v>8</v>
      </c>
      <c r="C9" s="19" t="s">
        <v>93</v>
      </c>
      <c r="D9" s="24">
        <v>13.84</v>
      </c>
      <c r="E9" s="24">
        <v>1</v>
      </c>
      <c r="F9" s="21"/>
      <c r="G9" s="3"/>
      <c r="H9" s="3"/>
      <c r="I9" s="3"/>
      <c r="J9" s="3"/>
      <c r="K9" s="21"/>
      <c r="L9" s="22" t="s">
        <v>5</v>
      </c>
      <c r="M9" s="40" t="s">
        <v>96</v>
      </c>
      <c r="N9" s="8">
        <v>9.07</v>
      </c>
      <c r="O9" s="9">
        <v>3</v>
      </c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8.75" x14ac:dyDescent="0.3">
      <c r="A10" s="25" t="s">
        <v>6</v>
      </c>
      <c r="B10" s="9">
        <v>9</v>
      </c>
      <c r="C10" s="19" t="s">
        <v>91</v>
      </c>
      <c r="D10" s="20">
        <v>7.4</v>
      </c>
      <c r="E10" s="20">
        <v>2</v>
      </c>
      <c r="F10" s="21"/>
      <c r="G10" s="5" t="s">
        <v>11</v>
      </c>
      <c r="H10" s="3"/>
      <c r="I10" s="17" t="s">
        <v>0</v>
      </c>
      <c r="J10" s="17" t="s">
        <v>1</v>
      </c>
      <c r="K10" s="21"/>
      <c r="L10" s="25" t="s">
        <v>6</v>
      </c>
      <c r="M10" s="40" t="str">
        <f>IF(J12=2,H12,(IF(J13=2,H13,(IF(J14=2,H14,(IF(J15=2,H15,2.5)))))))</f>
        <v>John Murray</v>
      </c>
      <c r="N10" s="8">
        <v>13.03</v>
      </c>
      <c r="O10" s="9">
        <v>2</v>
      </c>
      <c r="P10" s="3"/>
      <c r="Q10" s="5" t="s">
        <v>12</v>
      </c>
      <c r="S10" s="17" t="s">
        <v>0</v>
      </c>
      <c r="T10" s="17" t="s">
        <v>1</v>
      </c>
      <c r="U10" s="3"/>
      <c r="V10" s="3"/>
      <c r="W10" s="3"/>
      <c r="X10" s="3"/>
      <c r="Y10" s="3"/>
    </row>
    <row r="11" spans="1:25" ht="18.75" x14ac:dyDescent="0.3">
      <c r="A11" s="26" t="s">
        <v>7</v>
      </c>
      <c r="B11" s="11">
        <v>16</v>
      </c>
      <c r="C11" s="160" t="s">
        <v>177</v>
      </c>
      <c r="D11" s="27">
        <v>5</v>
      </c>
      <c r="E11" s="27">
        <v>4</v>
      </c>
      <c r="F11" s="21"/>
      <c r="G11" s="5" t="s">
        <v>13</v>
      </c>
      <c r="H11" s="5"/>
      <c r="I11" s="5"/>
      <c r="J11" s="5">
        <v>5</v>
      </c>
      <c r="K11" s="28"/>
      <c r="L11" s="3"/>
      <c r="M11" s="3"/>
      <c r="N11" s="166"/>
      <c r="O11" s="3"/>
      <c r="P11" s="5"/>
      <c r="Q11" s="5" t="s">
        <v>13</v>
      </c>
      <c r="R11" s="5"/>
      <c r="S11" s="5"/>
      <c r="T11" s="5">
        <v>11</v>
      </c>
      <c r="U11" s="3"/>
      <c r="V11" s="3"/>
      <c r="W11" s="3"/>
      <c r="X11" s="3"/>
      <c r="Y11" s="3"/>
    </row>
    <row r="12" spans="1:25" ht="18.75" x14ac:dyDescent="0.3">
      <c r="A12" s="21"/>
      <c r="B12" s="21"/>
      <c r="C12" s="33"/>
      <c r="D12" s="21"/>
      <c r="E12" s="21"/>
      <c r="F12" s="21"/>
      <c r="G12" s="18" t="s">
        <v>4</v>
      </c>
      <c r="H12" s="8" t="str">
        <f>IF(E8=3,C8,(IF(E9=3,C9,(IF(E10=3,C10,(IF(E11=3,C11,3.1)))))))</f>
        <v>John Murray</v>
      </c>
      <c r="I12" s="29">
        <v>8.0399999999999991</v>
      </c>
      <c r="J12" s="20">
        <v>2</v>
      </c>
      <c r="K12" s="21"/>
      <c r="L12" s="3"/>
      <c r="M12" s="3"/>
      <c r="N12" s="166"/>
      <c r="O12" s="3"/>
      <c r="P12" s="3"/>
      <c r="Q12" s="18" t="s">
        <v>4</v>
      </c>
      <c r="R12" s="8" t="str">
        <f>IF(O8=1,M8,(IF(O9=1,M9,(IF(O10=1,M10,1.7)))))</f>
        <v>Charlie O'Sullivan</v>
      </c>
      <c r="S12" s="29">
        <v>17.5</v>
      </c>
      <c r="T12" s="20">
        <v>1</v>
      </c>
      <c r="U12" s="3"/>
      <c r="V12" s="3"/>
      <c r="W12" s="3"/>
      <c r="X12" s="3"/>
      <c r="Y12" s="3"/>
    </row>
    <row r="13" spans="1:25" ht="18.75" x14ac:dyDescent="0.3">
      <c r="A13" s="5" t="s">
        <v>14</v>
      </c>
      <c r="B13" s="5"/>
      <c r="C13" s="33"/>
      <c r="D13" s="5"/>
      <c r="E13" s="5">
        <v>2</v>
      </c>
      <c r="F13" s="3"/>
      <c r="G13" s="22" t="s">
        <v>5</v>
      </c>
      <c r="H13" s="8" t="str">
        <f>IF(E8=4,C8,(IF(E9=4,C9,(IF(E10=4,C10,(IF(E11=4,C11,4.1)))))))</f>
        <v>Mark Watson</v>
      </c>
      <c r="I13" s="30">
        <v>7.5</v>
      </c>
      <c r="J13" s="24">
        <v>3</v>
      </c>
      <c r="K13" s="3"/>
      <c r="L13" s="3"/>
      <c r="M13" s="3"/>
      <c r="N13" s="166"/>
      <c r="O13" s="3"/>
      <c r="P13" s="3"/>
      <c r="Q13" s="22" t="s">
        <v>5</v>
      </c>
      <c r="R13" s="31" t="s">
        <v>91</v>
      </c>
      <c r="S13" s="30">
        <v>6.43</v>
      </c>
      <c r="T13" s="24">
        <v>4</v>
      </c>
      <c r="U13" s="3"/>
      <c r="V13" s="32" t="s">
        <v>16</v>
      </c>
      <c r="W13" s="33"/>
      <c r="X13" s="17" t="s">
        <v>0</v>
      </c>
      <c r="Y13" s="17" t="s">
        <v>1</v>
      </c>
    </row>
    <row r="14" spans="1:25" ht="18.75" x14ac:dyDescent="0.3">
      <c r="A14" s="18" t="s">
        <v>4</v>
      </c>
      <c r="B14" s="7">
        <v>4</v>
      </c>
      <c r="C14" s="19" t="s">
        <v>94</v>
      </c>
      <c r="D14" s="34">
        <v>10.33</v>
      </c>
      <c r="E14" s="7">
        <v>1</v>
      </c>
      <c r="F14" s="21"/>
      <c r="G14" s="25" t="s">
        <v>6</v>
      </c>
      <c r="H14" s="8" t="str">
        <f>IF(E14=3,C14,(IF(E15=3,C15,(IF(E16=3,C16,(IF(E17=3,C17,3.2)))))))</f>
        <v>Neil Frederiksen</v>
      </c>
      <c r="I14" s="29">
        <v>8.9</v>
      </c>
      <c r="J14" s="20">
        <v>1</v>
      </c>
      <c r="K14" s="21"/>
      <c r="L14" s="5" t="s">
        <v>23</v>
      </c>
      <c r="M14" s="5" t="s">
        <v>2</v>
      </c>
      <c r="N14" s="43"/>
      <c r="O14" s="5">
        <v>8</v>
      </c>
      <c r="P14" s="3"/>
      <c r="Q14" s="25" t="s">
        <v>6</v>
      </c>
      <c r="R14" s="8" t="str">
        <f>IF(O15=1,M15,(IF(O16=1,M16,(IF(O17=1,M17,1.8)))))</f>
        <v>Tim Reilly</v>
      </c>
      <c r="S14" s="29">
        <v>9.27</v>
      </c>
      <c r="T14" s="20">
        <v>3</v>
      </c>
      <c r="U14" s="3"/>
      <c r="V14" s="32"/>
      <c r="W14" s="32"/>
      <c r="X14" s="32"/>
      <c r="Y14" s="5">
        <v>13</v>
      </c>
    </row>
    <row r="15" spans="1:25" ht="18.75" x14ac:dyDescent="0.3">
      <c r="A15" s="22" t="s">
        <v>5</v>
      </c>
      <c r="B15" s="9">
        <v>5</v>
      </c>
      <c r="C15" s="19" t="s">
        <v>95</v>
      </c>
      <c r="D15" s="35">
        <v>4.57</v>
      </c>
      <c r="E15" s="9">
        <v>4</v>
      </c>
      <c r="F15" s="21"/>
      <c r="G15" s="26" t="s">
        <v>7</v>
      </c>
      <c r="H15" s="46" t="str">
        <f>IF(E14=4,C14,(IF(E15=4,C15,(IF(E16=4,C16,(IF(E17=4,C17,4.2)))))))</f>
        <v>George Haskas</v>
      </c>
      <c r="I15" s="8">
        <v>7.47</v>
      </c>
      <c r="J15" s="9">
        <v>4</v>
      </c>
      <c r="K15" s="21"/>
      <c r="L15" s="18" t="s">
        <v>4</v>
      </c>
      <c r="M15" s="37" t="str">
        <f>IF(E8=2,C8,(IF(E9=2,C9,(IF(E10=2,C10,(IF(E11=2,C11,2.1)))))))</f>
        <v>Tony Abood</v>
      </c>
      <c r="N15" s="8">
        <v>5.86</v>
      </c>
      <c r="O15" s="7">
        <v>2</v>
      </c>
      <c r="P15" s="3"/>
      <c r="Q15" s="26" t="s">
        <v>7</v>
      </c>
      <c r="R15" s="10" t="s">
        <v>90</v>
      </c>
      <c r="S15" s="39">
        <v>12.17</v>
      </c>
      <c r="T15" s="27">
        <v>2</v>
      </c>
      <c r="U15" s="3"/>
      <c r="V15" s="18" t="s">
        <v>4</v>
      </c>
      <c r="W15" s="8" t="str">
        <f>IF(T12=1,R12,(IF(T13=1,R13,(IF(T14=1,R14,(IF(T15=1,R15,1.11)))))))</f>
        <v>Charlie O'Sullivan</v>
      </c>
      <c r="X15" s="6">
        <v>12.5</v>
      </c>
      <c r="Y15" s="38">
        <v>1</v>
      </c>
    </row>
    <row r="16" spans="1:25" ht="18.75" x14ac:dyDescent="0.3">
      <c r="A16" s="25" t="s">
        <v>6</v>
      </c>
      <c r="B16" s="9">
        <v>12</v>
      </c>
      <c r="C16" s="19" t="s">
        <v>96</v>
      </c>
      <c r="D16" s="35">
        <v>9.16</v>
      </c>
      <c r="E16" s="9">
        <v>2</v>
      </c>
      <c r="F16" s="21"/>
      <c r="G16" s="21"/>
      <c r="H16" s="36"/>
      <c r="I16" s="36"/>
      <c r="J16" s="21"/>
      <c r="K16" s="21"/>
      <c r="L16" s="22" t="s">
        <v>5</v>
      </c>
      <c r="M16" s="40" t="str">
        <f>IF(E14=1,C14,(IF(E15=1,C15,(IF(E16=1,C16,(IF(E17=1,C17,1.2)))))))</f>
        <v>Tim Reilly</v>
      </c>
      <c r="N16" s="8">
        <v>10.83</v>
      </c>
      <c r="O16" s="9">
        <v>1</v>
      </c>
      <c r="P16" s="3"/>
      <c r="Q16" s="21"/>
      <c r="R16" s="36"/>
      <c r="S16" s="36"/>
      <c r="T16" s="21"/>
      <c r="U16" s="3"/>
      <c r="V16" s="22" t="s">
        <v>5</v>
      </c>
      <c r="W16" s="8" t="str">
        <f>IF(T12=2,R12,(IF(T13=2,R13,(IF(T14=2,R14,(IF(T15=2,R15,2.11)))))))</f>
        <v>John Murray</v>
      </c>
      <c r="X16" s="8">
        <v>7.23</v>
      </c>
      <c r="Y16" s="19">
        <v>3</v>
      </c>
    </row>
    <row r="17" spans="1:25" ht="18.75" x14ac:dyDescent="0.3">
      <c r="A17" s="26" t="s">
        <v>7</v>
      </c>
      <c r="B17" s="11">
        <v>13</v>
      </c>
      <c r="C17" s="19" t="s">
        <v>92</v>
      </c>
      <c r="D17" s="41">
        <v>4.63</v>
      </c>
      <c r="E17" s="11">
        <v>3</v>
      </c>
      <c r="F17" s="21"/>
      <c r="G17" s="21"/>
      <c r="H17" s="36"/>
      <c r="I17" s="36"/>
      <c r="J17" s="21"/>
      <c r="K17" s="3"/>
      <c r="L17" s="25" t="s">
        <v>6</v>
      </c>
      <c r="M17" s="40" t="str">
        <f>IF(J12=1,H12,(IF(J13=1,H13,(IF(J14=1,H14,(IF(J15=1,H15,1.5)))))))</f>
        <v>Neil Frederiksen</v>
      </c>
      <c r="N17" s="8">
        <v>4.8</v>
      </c>
      <c r="O17" s="9">
        <v>3</v>
      </c>
      <c r="P17" s="3"/>
      <c r="Q17" s="5" t="s">
        <v>17</v>
      </c>
      <c r="R17" s="43"/>
      <c r="S17" s="43"/>
      <c r="T17" s="5">
        <v>12</v>
      </c>
      <c r="U17" s="3"/>
      <c r="V17" s="25" t="s">
        <v>6</v>
      </c>
      <c r="W17" s="8" t="str">
        <f>IF(T18=1,R18,(IF(T19=1,R19,(IF(T20=1,R20,(IF(T21=1,R21,1.12)))))))</f>
        <v>John Fraser</v>
      </c>
      <c r="X17" s="10">
        <v>6.24</v>
      </c>
      <c r="Y17" s="42">
        <v>4</v>
      </c>
    </row>
    <row r="18" spans="1:25" ht="18.75" x14ac:dyDescent="0.3">
      <c r="A18" s="21"/>
      <c r="B18" s="21"/>
      <c r="C18" s="33"/>
      <c r="D18" s="21"/>
      <c r="E18" s="21"/>
      <c r="F18" s="21"/>
      <c r="G18" s="5" t="s">
        <v>17</v>
      </c>
      <c r="H18" s="5"/>
      <c r="I18" s="5"/>
      <c r="J18" s="5">
        <v>6</v>
      </c>
      <c r="K18" s="3"/>
      <c r="L18" s="3"/>
      <c r="M18" s="3"/>
      <c r="N18" s="166"/>
      <c r="O18" s="3"/>
      <c r="P18" s="3"/>
      <c r="Q18" s="18" t="s">
        <v>4</v>
      </c>
      <c r="R18" s="37" t="str">
        <f>IF(O22=1,M22,(IF(O23=1,M23,(IF(O24=1,M24,1.9)))))</f>
        <v>Scott Dorrough</v>
      </c>
      <c r="S18" s="8">
        <v>7</v>
      </c>
      <c r="T18" s="7">
        <v>4</v>
      </c>
      <c r="U18" s="3"/>
      <c r="V18" s="26" t="s">
        <v>7</v>
      </c>
      <c r="W18" s="8" t="str">
        <f>IF(T18=2,R18,(IF(T19=2,R19,(IF(T20=2,R20,(IF(T21=2,R21,2.12)))))))</f>
        <v>John Skinner</v>
      </c>
      <c r="X18" s="10">
        <v>8.26</v>
      </c>
      <c r="Y18" s="42">
        <v>2</v>
      </c>
    </row>
    <row r="19" spans="1:25" ht="18.75" x14ac:dyDescent="0.3">
      <c r="A19" s="5" t="s">
        <v>18</v>
      </c>
      <c r="B19" s="5"/>
      <c r="C19" s="33"/>
      <c r="D19" s="5"/>
      <c r="E19" s="5">
        <v>3</v>
      </c>
      <c r="F19" s="3"/>
      <c r="G19" s="18" t="s">
        <v>4</v>
      </c>
      <c r="H19" s="8" t="str">
        <f>IF(E20=3,C20,(IF(E21=3,C21,(IF(E22=3,C22,(IF(E23=3,C23,3.3)))))))</f>
        <v>John Skinner</v>
      </c>
      <c r="I19" s="8">
        <v>9.77</v>
      </c>
      <c r="J19" s="9">
        <v>2</v>
      </c>
      <c r="K19" s="3"/>
      <c r="L19" s="33"/>
      <c r="M19" s="33"/>
      <c r="N19" s="163"/>
      <c r="O19" s="33"/>
      <c r="P19" s="3"/>
      <c r="Q19" s="22" t="s">
        <v>5</v>
      </c>
      <c r="R19" s="40" t="str">
        <f>IF(O22=2,M22,(IF(O23=2,M23,(IF(O24=2,M24,2.9)))))</f>
        <v>Craig Jones</v>
      </c>
      <c r="S19" s="8">
        <v>8.24</v>
      </c>
      <c r="T19" s="9">
        <v>3</v>
      </c>
      <c r="U19" s="3"/>
      <c r="V19" s="33"/>
      <c r="W19" s="33"/>
      <c r="X19" s="33"/>
      <c r="Y19" s="33"/>
    </row>
    <row r="20" spans="1:25" ht="19" x14ac:dyDescent="0.25">
      <c r="A20" s="18" t="s">
        <v>4</v>
      </c>
      <c r="B20" s="7">
        <v>3</v>
      </c>
      <c r="C20" s="19" t="s">
        <v>119</v>
      </c>
      <c r="D20" s="34">
        <v>6.57</v>
      </c>
      <c r="E20" s="7">
        <v>3</v>
      </c>
      <c r="F20" s="21"/>
      <c r="G20" s="22" t="s">
        <v>5</v>
      </c>
      <c r="H20" s="47" t="str">
        <f>IF(E20=4,C20,(IF(E21=4,C21,(IF(E22=4,C22,(IF(E23=4,C23,4.3)))))))</f>
        <v>Mike Griggs</v>
      </c>
      <c r="I20" s="8">
        <v>6.1</v>
      </c>
      <c r="J20" s="9">
        <v>3</v>
      </c>
      <c r="K20" s="3"/>
      <c r="L20" s="5"/>
      <c r="M20" s="3"/>
      <c r="N20" s="166"/>
      <c r="O20" s="3"/>
      <c r="P20" s="3"/>
      <c r="Q20" s="25" t="s">
        <v>6</v>
      </c>
      <c r="R20" s="48" t="str">
        <f>IF(O29=1,M29,(IF(O30=1,M30,(IF(O31=1,M31,1.1)))))</f>
        <v>John Fraser</v>
      </c>
      <c r="S20" s="8">
        <v>14.24</v>
      </c>
      <c r="T20" s="9">
        <v>1</v>
      </c>
      <c r="U20" s="3"/>
      <c r="V20" s="3"/>
      <c r="W20" s="3"/>
      <c r="X20" s="3"/>
      <c r="Y20" s="3"/>
    </row>
    <row r="21" spans="1:25" ht="19" x14ac:dyDescent="0.25">
      <c r="A21" s="22" t="s">
        <v>5</v>
      </c>
      <c r="B21" s="9">
        <v>6</v>
      </c>
      <c r="C21" s="19" t="s">
        <v>97</v>
      </c>
      <c r="D21" s="35">
        <v>14.33</v>
      </c>
      <c r="E21" s="9">
        <v>2</v>
      </c>
      <c r="F21" s="21"/>
      <c r="G21" s="49" t="s">
        <v>6</v>
      </c>
      <c r="H21" s="47" t="str">
        <f>IF(E26=3,C26,(IF(E27=3,C27,(IF(E28=3,C28,(IF(E29=3,C29,3.4)))))))</f>
        <v>Craig Jones</v>
      </c>
      <c r="I21" s="8">
        <v>10</v>
      </c>
      <c r="J21" s="9">
        <v>1</v>
      </c>
      <c r="K21" s="21"/>
      <c r="L21" s="5" t="s">
        <v>24</v>
      </c>
      <c r="M21" s="5" t="s">
        <v>2</v>
      </c>
      <c r="N21" s="43"/>
      <c r="O21" s="5">
        <v>9</v>
      </c>
      <c r="P21" s="3"/>
      <c r="Q21" s="26" t="s">
        <v>7</v>
      </c>
      <c r="R21" s="50" t="str">
        <f>IF(O29=2,M29,(IF(O30=2,M30,(IF(O31=2,M31,2.1)))))</f>
        <v>John Skinner</v>
      </c>
      <c r="S21" s="8">
        <v>9.8000000000000007</v>
      </c>
      <c r="T21" s="11">
        <v>2</v>
      </c>
      <c r="U21" s="3"/>
      <c r="V21" s="3"/>
      <c r="W21" s="3"/>
      <c r="X21" s="3"/>
      <c r="Y21" s="3"/>
    </row>
    <row r="22" spans="1:25" ht="19" x14ac:dyDescent="0.25">
      <c r="A22" s="25" t="s">
        <v>6</v>
      </c>
      <c r="B22" s="9">
        <v>11</v>
      </c>
      <c r="C22" s="19" t="s">
        <v>98</v>
      </c>
      <c r="D22" s="35">
        <v>6.2</v>
      </c>
      <c r="E22" s="9">
        <v>4</v>
      </c>
      <c r="F22" s="21"/>
      <c r="G22" s="26" t="s">
        <v>7</v>
      </c>
      <c r="H22" s="8" t="str">
        <f>IF(E26=4,C26,(IF(E27=4,C27,(IF(E28=4,C28,(IF(E29=4,C29,4.4)))))))</f>
        <v>Garry Farrell</v>
      </c>
      <c r="I22" s="8">
        <v>5.13</v>
      </c>
      <c r="J22" s="9">
        <v>4</v>
      </c>
      <c r="K22" s="21"/>
      <c r="L22" s="18" t="s">
        <v>4</v>
      </c>
      <c r="M22" s="37" t="str">
        <f>IF(E20=1,C20,(IF(E21=1,C21,(IF(E22=1,C22,(IF(E23=1,C23,1.3)))))))</f>
        <v>Scott Dorrough</v>
      </c>
      <c r="N22" s="8">
        <v>13.16</v>
      </c>
      <c r="O22" s="7">
        <v>1</v>
      </c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9" x14ac:dyDescent="0.25">
      <c r="A23" s="45" t="s">
        <v>7</v>
      </c>
      <c r="B23" s="9">
        <v>14</v>
      </c>
      <c r="C23" s="19" t="s">
        <v>181</v>
      </c>
      <c r="D23" s="35">
        <v>15.06</v>
      </c>
      <c r="E23" s="9">
        <v>1</v>
      </c>
      <c r="F23" s="21"/>
      <c r="G23" s="3"/>
      <c r="H23" s="3"/>
      <c r="I23" s="3"/>
      <c r="J23" s="3"/>
      <c r="K23" s="21"/>
      <c r="L23" s="22" t="s">
        <v>5</v>
      </c>
      <c r="M23" s="40" t="s">
        <v>120</v>
      </c>
      <c r="N23" s="8">
        <v>8.07</v>
      </c>
      <c r="O23" s="9">
        <v>3</v>
      </c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9" x14ac:dyDescent="0.25">
      <c r="C24" s="33"/>
      <c r="G24" s="158"/>
      <c r="H24" s="158"/>
      <c r="L24" s="25" t="s">
        <v>6</v>
      </c>
      <c r="M24" s="40" t="str">
        <f>IF(J19=1,H19,(IF(J20=1,H20,(IF(J21=1,H21,(IF(J22=1,H22,1.6)))))))</f>
        <v>Craig Jones</v>
      </c>
      <c r="N24" s="8">
        <v>10.5</v>
      </c>
      <c r="O24" s="9">
        <v>2</v>
      </c>
    </row>
    <row r="25" spans="1:25" ht="19" x14ac:dyDescent="0.25">
      <c r="A25" s="5" t="s">
        <v>25</v>
      </c>
      <c r="B25" s="5"/>
      <c r="C25" s="33"/>
      <c r="D25" s="5"/>
      <c r="E25" s="5">
        <v>4</v>
      </c>
      <c r="G25" s="158"/>
      <c r="H25" s="158"/>
      <c r="L25" s="3"/>
      <c r="M25" s="3"/>
      <c r="N25" s="166"/>
      <c r="O25" s="3"/>
    </row>
    <row r="26" spans="1:25" ht="19" x14ac:dyDescent="0.25">
      <c r="A26" s="18" t="s">
        <v>4</v>
      </c>
      <c r="B26" s="7">
        <v>2</v>
      </c>
      <c r="C26" s="19" t="s">
        <v>99</v>
      </c>
      <c r="D26" s="34">
        <v>6.83</v>
      </c>
      <c r="E26" s="7">
        <v>3</v>
      </c>
      <c r="G26" s="161"/>
      <c r="H26" s="161"/>
      <c r="L26" s="3"/>
      <c r="M26" s="3"/>
      <c r="N26" s="166"/>
      <c r="O26" s="3"/>
    </row>
    <row r="27" spans="1:25" ht="19" x14ac:dyDescent="0.25">
      <c r="A27" s="22" t="s">
        <v>5</v>
      </c>
      <c r="B27" s="9">
        <v>7</v>
      </c>
      <c r="C27" s="19" t="s">
        <v>89</v>
      </c>
      <c r="D27" s="35">
        <v>9.6</v>
      </c>
      <c r="E27" s="9">
        <v>1</v>
      </c>
      <c r="L27" s="3"/>
      <c r="M27" s="3"/>
      <c r="N27" s="166"/>
      <c r="O27" s="3"/>
    </row>
    <row r="28" spans="1:25" ht="19" x14ac:dyDescent="0.25">
      <c r="A28" s="25" t="s">
        <v>6</v>
      </c>
      <c r="B28" s="9">
        <v>10</v>
      </c>
      <c r="C28" s="19" t="s">
        <v>100</v>
      </c>
      <c r="D28" s="35">
        <v>4.8</v>
      </c>
      <c r="E28" s="9">
        <v>4</v>
      </c>
      <c r="G28" s="137"/>
      <c r="H28" s="137"/>
      <c r="L28" s="5" t="s">
        <v>26</v>
      </c>
      <c r="M28" s="5" t="s">
        <v>2</v>
      </c>
      <c r="N28" s="43"/>
      <c r="O28" s="5">
        <v>10</v>
      </c>
    </row>
    <row r="29" spans="1:25" ht="19" x14ac:dyDescent="0.25">
      <c r="A29" s="45" t="s">
        <v>7</v>
      </c>
      <c r="B29" s="9">
        <v>15</v>
      </c>
      <c r="C29" s="19" t="s">
        <v>120</v>
      </c>
      <c r="D29" s="35">
        <v>8.57</v>
      </c>
      <c r="E29" s="9">
        <v>2</v>
      </c>
      <c r="G29" s="159"/>
      <c r="H29" s="159"/>
      <c r="L29" s="18" t="s">
        <v>4</v>
      </c>
      <c r="M29" s="37" t="s">
        <v>97</v>
      </c>
      <c r="N29" s="8">
        <v>18.77</v>
      </c>
      <c r="O29" s="7">
        <v>1</v>
      </c>
    </row>
    <row r="30" spans="1:25" ht="19" x14ac:dyDescent="0.25">
      <c r="G30" s="159"/>
      <c r="H30" s="159"/>
      <c r="L30" s="22" t="s">
        <v>5</v>
      </c>
      <c r="M30" s="40" t="s">
        <v>89</v>
      </c>
      <c r="N30" s="8">
        <v>8.06</v>
      </c>
      <c r="O30" s="9">
        <v>3</v>
      </c>
    </row>
    <row r="31" spans="1:25" ht="19" x14ac:dyDescent="0.25">
      <c r="G31" s="159"/>
      <c r="H31" s="159"/>
      <c r="L31" s="25" t="s">
        <v>6</v>
      </c>
      <c r="M31" s="40" t="str">
        <f>IF(J19=2,H19,(IF(J20=2,H20,(IF(J21=2,H21,(IF(J22=2,H22,2.6)))))))</f>
        <v>John Skinner</v>
      </c>
      <c r="N31" s="8">
        <v>12.66</v>
      </c>
      <c r="O31" s="9">
        <v>2</v>
      </c>
    </row>
    <row r="32" spans="1:25" x14ac:dyDescent="0.2">
      <c r="G32" s="159"/>
      <c r="H32" s="159"/>
    </row>
    <row r="33" spans="7:8" x14ac:dyDescent="0.2">
      <c r="G33" s="159"/>
      <c r="H33" s="159"/>
    </row>
    <row r="34" spans="7:8" x14ac:dyDescent="0.2">
      <c r="G34" s="158"/>
      <c r="H34" s="158"/>
    </row>
    <row r="35" spans="7:8" x14ac:dyDescent="0.2">
      <c r="G35" s="158"/>
      <c r="H35" s="158"/>
    </row>
    <row r="36" spans="7:8" x14ac:dyDescent="0.2">
      <c r="G36" s="159"/>
      <c r="H36" s="159"/>
    </row>
    <row r="37" spans="7:8" x14ac:dyDescent="0.2">
      <c r="G37" s="137"/>
      <c r="H37" s="137"/>
    </row>
    <row r="38" spans="7:8" x14ac:dyDescent="0.2">
      <c r="G38" s="159"/>
      <c r="H38" s="159"/>
    </row>
    <row r="39" spans="7:8" x14ac:dyDescent="0.2">
      <c r="G39" s="137"/>
      <c r="H39" s="137"/>
    </row>
  </sheetData>
  <phoneticPr fontId="36" type="noConversion"/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5"/>
  <sheetViews>
    <sheetView workbookViewId="0">
      <selection activeCell="W27" sqref="W27"/>
    </sheetView>
  </sheetViews>
  <sheetFormatPr baseColWidth="10" defaultColWidth="11" defaultRowHeight="16" x14ac:dyDescent="0.2"/>
  <cols>
    <col min="2" max="2" width="3.5" hidden="1" customWidth="1"/>
    <col min="3" max="3" width="26.1640625" customWidth="1"/>
    <col min="4" max="4" width="16.1640625" customWidth="1"/>
    <col min="8" max="8" width="21.83203125" customWidth="1"/>
    <col min="9" max="9" width="17.1640625" customWidth="1"/>
    <col min="13" max="13" width="18.5" customWidth="1"/>
    <col min="14" max="14" width="16.6640625" customWidth="1"/>
    <col min="17" max="17" width="26" customWidth="1"/>
    <col min="18" max="18" width="21.33203125" customWidth="1"/>
    <col min="19" max="19" width="14.83203125" customWidth="1"/>
    <col min="23" max="23" width="22.5" customWidth="1"/>
    <col min="24" max="24" width="14" customWidth="1"/>
  </cols>
  <sheetData>
    <row r="1" spans="1:25" ht="19" x14ac:dyDescent="0.25">
      <c r="A1" s="1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5" ht="19" x14ac:dyDescent="0.25">
      <c r="A2" s="2" t="s">
        <v>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5" ht="19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5" ht="19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5" ht="19" x14ac:dyDescent="0.25">
      <c r="A5" s="5" t="s">
        <v>9</v>
      </c>
      <c r="B5" s="3"/>
      <c r="C5" s="3"/>
      <c r="D5" s="17" t="s">
        <v>0</v>
      </c>
      <c r="E5" s="17" t="s">
        <v>1</v>
      </c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9" x14ac:dyDescent="0.25">
      <c r="A6" s="5" t="s">
        <v>10</v>
      </c>
      <c r="B6" s="5"/>
      <c r="C6" s="5"/>
      <c r="D6" s="5"/>
      <c r="E6" s="5">
        <v>1</v>
      </c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9" x14ac:dyDescent="0.25">
      <c r="A7" s="18" t="s">
        <v>4</v>
      </c>
      <c r="B7" s="9">
        <v>1</v>
      </c>
      <c r="C7" s="19" t="s">
        <v>97</v>
      </c>
      <c r="D7" s="20">
        <v>9.24</v>
      </c>
      <c r="E7" s="20">
        <v>2</v>
      </c>
      <c r="F7" s="21"/>
      <c r="G7" s="3"/>
      <c r="H7" s="3"/>
      <c r="I7" s="3"/>
      <c r="J7" s="3"/>
      <c r="K7" s="21"/>
      <c r="L7" s="3"/>
      <c r="M7" s="3"/>
      <c r="N7" s="3"/>
      <c r="O7" s="3"/>
      <c r="P7" s="3"/>
      <c r="Q7" s="5" t="s">
        <v>187</v>
      </c>
      <c r="R7" s="3"/>
      <c r="S7" s="3"/>
      <c r="T7" s="3"/>
      <c r="U7" s="3"/>
      <c r="V7" s="3"/>
      <c r="W7" s="3"/>
      <c r="X7" s="3"/>
      <c r="Y7" s="3"/>
    </row>
    <row r="8" spans="1:25" ht="19" x14ac:dyDescent="0.25">
      <c r="A8" s="22" t="s">
        <v>5</v>
      </c>
      <c r="B8" s="23">
        <v>6</v>
      </c>
      <c r="C8" s="19" t="s">
        <v>101</v>
      </c>
      <c r="D8" s="24">
        <v>8.84</v>
      </c>
      <c r="E8" s="24">
        <v>3</v>
      </c>
      <c r="F8" s="21"/>
      <c r="G8" s="3"/>
      <c r="H8" s="3"/>
      <c r="I8" s="3"/>
      <c r="J8" s="3"/>
      <c r="K8" s="2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" x14ac:dyDescent="0.25">
      <c r="A9" s="25" t="s">
        <v>6</v>
      </c>
      <c r="B9" s="9">
        <v>7</v>
      </c>
      <c r="C9" s="19" t="s">
        <v>91</v>
      </c>
      <c r="D9" s="20">
        <v>3.5</v>
      </c>
      <c r="E9" s="20">
        <v>4</v>
      </c>
      <c r="F9" s="21"/>
      <c r="G9" s="5" t="s">
        <v>11</v>
      </c>
      <c r="H9" s="3"/>
      <c r="I9" s="17" t="s">
        <v>0</v>
      </c>
      <c r="J9" s="17" t="s">
        <v>1</v>
      </c>
      <c r="K9" s="21"/>
      <c r="L9" s="3"/>
      <c r="M9" s="3"/>
      <c r="N9" s="3"/>
      <c r="O9" s="3"/>
      <c r="P9" s="3"/>
      <c r="Q9" s="5" t="s">
        <v>12</v>
      </c>
      <c r="R9" s="33"/>
      <c r="S9" s="17" t="s">
        <v>0</v>
      </c>
      <c r="T9" s="17" t="s">
        <v>1</v>
      </c>
      <c r="U9" s="3"/>
      <c r="V9" s="3"/>
      <c r="W9" s="3"/>
      <c r="X9" s="3"/>
      <c r="Y9" s="3"/>
    </row>
    <row r="10" spans="1:25" ht="19" x14ac:dyDescent="0.25">
      <c r="A10" s="26" t="s">
        <v>7</v>
      </c>
      <c r="B10" s="11">
        <v>12</v>
      </c>
      <c r="C10" s="19" t="s">
        <v>46</v>
      </c>
      <c r="D10" s="27">
        <v>9.67</v>
      </c>
      <c r="E10" s="27">
        <v>1</v>
      </c>
      <c r="F10" s="21"/>
      <c r="G10" s="5" t="s">
        <v>13</v>
      </c>
      <c r="H10" s="5"/>
      <c r="I10" s="5"/>
      <c r="J10" s="5">
        <v>4</v>
      </c>
      <c r="K10" s="28"/>
      <c r="L10" s="5"/>
      <c r="M10" s="5"/>
      <c r="N10" s="5"/>
      <c r="O10" s="5"/>
      <c r="P10" s="5"/>
      <c r="Q10" s="5" t="s">
        <v>13</v>
      </c>
      <c r="R10" s="5"/>
      <c r="S10" s="5"/>
      <c r="T10" s="5">
        <v>7</v>
      </c>
      <c r="U10" s="3"/>
      <c r="V10" s="3"/>
      <c r="W10" s="3"/>
      <c r="X10" s="3"/>
      <c r="Y10" s="3"/>
    </row>
    <row r="11" spans="1:25" ht="19" x14ac:dyDescent="0.25">
      <c r="A11" s="21"/>
      <c r="B11" s="21"/>
      <c r="C11" s="21"/>
      <c r="D11" s="21"/>
      <c r="E11" s="21"/>
      <c r="F11" s="21"/>
      <c r="G11" s="18" t="s">
        <v>4</v>
      </c>
      <c r="H11" s="8" t="str">
        <f>IF(E7=3,C7,(IF(E8=3,C8,(IF(E9=3,C9,(IF(E10=3,C10,3.1)))))))</f>
        <v>JP Willis</v>
      </c>
      <c r="I11" s="29">
        <v>8.0399999999999991</v>
      </c>
      <c r="J11" s="20">
        <v>1</v>
      </c>
      <c r="K11" s="21"/>
      <c r="L11" s="28"/>
      <c r="M11" s="21"/>
      <c r="N11" s="21"/>
      <c r="O11" s="21"/>
      <c r="P11" s="3"/>
      <c r="Q11" s="18" t="s">
        <v>4</v>
      </c>
      <c r="R11" s="8" t="str">
        <f>IF(E7=1,C7,(IF(E8=1,C8,(IF(E9=1,C9,(IF(E10=1,C10,1.1)))))))</f>
        <v>Simon Gates</v>
      </c>
      <c r="S11" s="29">
        <v>6.07</v>
      </c>
      <c r="T11" s="20">
        <v>3</v>
      </c>
      <c r="U11" s="3"/>
      <c r="V11" s="3"/>
      <c r="W11" s="3"/>
      <c r="X11" s="3"/>
      <c r="Y11" s="3"/>
    </row>
    <row r="12" spans="1:25" ht="19" x14ac:dyDescent="0.25">
      <c r="A12" s="5" t="s">
        <v>14</v>
      </c>
      <c r="B12" s="5"/>
      <c r="C12" s="5"/>
      <c r="D12" s="5"/>
      <c r="E12" s="5">
        <v>2</v>
      </c>
      <c r="F12" s="3"/>
      <c r="G12" s="22" t="s">
        <v>5</v>
      </c>
      <c r="H12" s="8" t="str">
        <f>IF(E13=4,C13,(IF(E14=4,C14,(IF(E15=4,C15,(IF(E16=4,C16,4.2)))))))</f>
        <v>Mike Griggs</v>
      </c>
      <c r="I12" s="30">
        <v>5.6</v>
      </c>
      <c r="J12" s="24">
        <v>2</v>
      </c>
      <c r="K12" s="3"/>
      <c r="L12" s="5" t="s">
        <v>15</v>
      </c>
      <c r="M12" s="5"/>
      <c r="N12" s="17" t="s">
        <v>0</v>
      </c>
      <c r="O12" s="17" t="s">
        <v>1</v>
      </c>
      <c r="P12" s="3"/>
      <c r="Q12" s="22" t="s">
        <v>5</v>
      </c>
      <c r="R12" s="31" t="str">
        <f>IF(E7=2,C7,(IF(E8=2,C8,(IF(E9=2,C9,(IF(E10=2,C10,2.1)))))))</f>
        <v>John Fraser</v>
      </c>
      <c r="S12" s="30">
        <v>15.66</v>
      </c>
      <c r="T12" s="24">
        <v>1</v>
      </c>
      <c r="U12" s="3"/>
      <c r="V12" s="32" t="s">
        <v>16</v>
      </c>
      <c r="W12" s="33"/>
      <c r="X12" s="17" t="s">
        <v>0</v>
      </c>
      <c r="Y12" s="17" t="s">
        <v>1</v>
      </c>
    </row>
    <row r="13" spans="1:25" ht="19" x14ac:dyDescent="0.25">
      <c r="A13" s="18" t="s">
        <v>4</v>
      </c>
      <c r="B13" s="7">
        <v>3</v>
      </c>
      <c r="C13" s="19" t="s">
        <v>94</v>
      </c>
      <c r="D13" s="34">
        <v>6.87</v>
      </c>
      <c r="E13" s="7">
        <v>3</v>
      </c>
      <c r="F13" s="21"/>
      <c r="G13" s="25" t="s">
        <v>6</v>
      </c>
      <c r="H13" s="8" t="str">
        <f>IF(E19=4,C19,(IF(E20=4,C20,(IF(E21=4,C21,(IF(E22=4,C22,4.3)))))))</f>
        <v>Tony Whillock</v>
      </c>
      <c r="I13" s="29">
        <v>3.43</v>
      </c>
      <c r="J13" s="20">
        <v>3</v>
      </c>
      <c r="K13" s="21"/>
      <c r="L13" s="32" t="s">
        <v>13</v>
      </c>
      <c r="M13" s="5"/>
      <c r="N13" s="5"/>
      <c r="O13" s="5">
        <v>6</v>
      </c>
      <c r="P13" s="3"/>
      <c r="Q13" s="25" t="s">
        <v>6</v>
      </c>
      <c r="R13" s="8" t="str">
        <f>IF(E13=2,C13,(IF(E14=2,C14,(IF(E15=2,C15,(IF(E16=2,C16,2.2)))))))</f>
        <v>George Haskas</v>
      </c>
      <c r="S13" s="29">
        <v>5.5</v>
      </c>
      <c r="T13" s="20">
        <v>4</v>
      </c>
      <c r="U13" s="3"/>
      <c r="V13" s="32"/>
      <c r="W13" s="32"/>
      <c r="X13" s="32"/>
      <c r="Y13" s="5">
        <v>9</v>
      </c>
    </row>
    <row r="14" spans="1:25" ht="19" x14ac:dyDescent="0.25">
      <c r="A14" s="22" t="s">
        <v>5</v>
      </c>
      <c r="B14" s="9">
        <v>4</v>
      </c>
      <c r="C14" s="19" t="s">
        <v>95</v>
      </c>
      <c r="D14" s="35">
        <v>7.64</v>
      </c>
      <c r="E14" s="9">
        <v>2</v>
      </c>
      <c r="F14" s="21"/>
      <c r="G14" s="21"/>
      <c r="H14" s="36"/>
      <c r="I14" s="36"/>
      <c r="J14" s="21"/>
      <c r="K14" s="21"/>
      <c r="L14" s="18" t="s">
        <v>4</v>
      </c>
      <c r="M14" s="37" t="str">
        <f>IF(J11=1,H11,(IF(J12=1,H12,(IF(J13=1,H13,1.4)))))</f>
        <v>JP Willis</v>
      </c>
      <c r="N14" s="8">
        <v>13.57</v>
      </c>
      <c r="O14" s="38">
        <v>1</v>
      </c>
      <c r="P14" s="3"/>
      <c r="Q14" s="26" t="s">
        <v>7</v>
      </c>
      <c r="R14" s="10" t="str">
        <f>IF(O14=1,M14,(IF(O15=1,M15,(IF(O16=1,M16,(IF(O17=1,M17,1.6)))))))</f>
        <v>JP Willis</v>
      </c>
      <c r="S14" s="39">
        <v>12.6</v>
      </c>
      <c r="T14" s="27">
        <v>2</v>
      </c>
      <c r="U14" s="3"/>
      <c r="V14" s="18" t="s">
        <v>4</v>
      </c>
      <c r="W14" s="8" t="s">
        <v>93</v>
      </c>
      <c r="X14" s="6">
        <v>16.5</v>
      </c>
      <c r="Y14" s="38">
        <v>1</v>
      </c>
    </row>
    <row r="15" spans="1:25" ht="19" x14ac:dyDescent="0.25">
      <c r="A15" s="25" t="s">
        <v>6</v>
      </c>
      <c r="B15" s="9">
        <v>9</v>
      </c>
      <c r="C15" s="19" t="s">
        <v>102</v>
      </c>
      <c r="D15" s="35">
        <v>8.44</v>
      </c>
      <c r="E15" s="9">
        <v>1</v>
      </c>
      <c r="F15" s="21"/>
      <c r="G15" s="21"/>
      <c r="H15" s="36"/>
      <c r="I15" s="36"/>
      <c r="J15" s="21"/>
      <c r="K15" s="21"/>
      <c r="L15" s="22" t="s">
        <v>5</v>
      </c>
      <c r="M15" s="40" t="str">
        <f>IF(J11=2,H11,(IF(J12=2,H12,(IF(J13=2,H13,2.4)))))</f>
        <v>Mike Griggs</v>
      </c>
      <c r="N15" s="8">
        <v>6.93</v>
      </c>
      <c r="O15" s="19">
        <v>3</v>
      </c>
      <c r="P15" s="3"/>
      <c r="Q15" s="21"/>
      <c r="R15" s="36"/>
      <c r="S15" s="36"/>
      <c r="T15" s="21"/>
      <c r="U15" s="3"/>
      <c r="V15" s="22" t="s">
        <v>5</v>
      </c>
      <c r="W15" s="8" t="str">
        <f>IF(T11=2,R11,(IF(T12=2,R12,(IF(T13=2,R13,(IF(T14=2,R14,2.7)))))))</f>
        <v>JP Willis</v>
      </c>
      <c r="X15" s="8">
        <v>8.5299999999999994</v>
      </c>
      <c r="Y15" s="19">
        <v>2</v>
      </c>
    </row>
    <row r="16" spans="1:25" ht="19" x14ac:dyDescent="0.25">
      <c r="A16" s="26" t="s">
        <v>7</v>
      </c>
      <c r="B16" s="11">
        <v>10</v>
      </c>
      <c r="C16" s="19" t="s">
        <v>98</v>
      </c>
      <c r="D16" s="41">
        <v>6.33</v>
      </c>
      <c r="E16" s="11">
        <v>4</v>
      </c>
      <c r="F16" s="21"/>
      <c r="G16" s="21"/>
      <c r="H16" s="36"/>
      <c r="I16" s="36"/>
      <c r="J16" s="21"/>
      <c r="K16" s="3"/>
      <c r="L16" s="25" t="s">
        <v>6</v>
      </c>
      <c r="M16" s="40" t="str">
        <f>IF(J18=1,H18,(IF(J19=1,H19,(IF(J20=1,H20,1.5)))))</f>
        <v>Tim Reilly</v>
      </c>
      <c r="N16" s="8">
        <v>9.83</v>
      </c>
      <c r="O16" s="42">
        <v>2</v>
      </c>
      <c r="P16" s="3"/>
      <c r="Q16" s="5" t="s">
        <v>17</v>
      </c>
      <c r="R16" s="43"/>
      <c r="S16" s="43"/>
      <c r="T16" s="5">
        <v>8</v>
      </c>
      <c r="U16" s="3"/>
      <c r="V16" s="25" t="s">
        <v>6</v>
      </c>
      <c r="W16" s="8" t="s">
        <v>97</v>
      </c>
      <c r="X16" s="10">
        <v>1</v>
      </c>
      <c r="Y16" s="42">
        <v>4</v>
      </c>
    </row>
    <row r="17" spans="1:25" ht="19" x14ac:dyDescent="0.25">
      <c r="A17" s="21"/>
      <c r="B17" s="21"/>
      <c r="C17" s="21"/>
      <c r="D17" s="21"/>
      <c r="E17" s="21"/>
      <c r="F17" s="21"/>
      <c r="G17" s="5" t="s">
        <v>17</v>
      </c>
      <c r="H17" s="5"/>
      <c r="I17" s="5"/>
      <c r="J17" s="5">
        <v>5</v>
      </c>
      <c r="K17" s="3"/>
      <c r="L17" s="26" t="s">
        <v>7</v>
      </c>
      <c r="M17" s="44" t="str">
        <f>IF(J18=2,H18,(IF(J19=2,H19,(IF(J20=2,H20,2.5)))))</f>
        <v>Ian Obrien</v>
      </c>
      <c r="N17" s="8">
        <v>1.1000000000000001</v>
      </c>
      <c r="O17" s="42">
        <v>4</v>
      </c>
      <c r="P17" s="3"/>
      <c r="Q17" s="18" t="s">
        <v>4</v>
      </c>
      <c r="R17" s="37" t="str">
        <f>IF(E13=1,C13,(IF(E14=1,C14,(IF(E15=1,C15,(IF(E16=1,C16,1.2)))))))</f>
        <v>Neale Ashby</v>
      </c>
      <c r="S17" s="8">
        <v>7.67</v>
      </c>
      <c r="T17" s="7">
        <v>4</v>
      </c>
      <c r="U17" s="3"/>
      <c r="V17" s="26" t="s">
        <v>7</v>
      </c>
      <c r="W17" s="8" t="str">
        <f>IF(T17=2,R17,(IF(T18=2,R18,(IF(T19=2,R19,(IF(T20=2,R20,2.8)))))))</f>
        <v>Mick Gett</v>
      </c>
      <c r="X17" s="10">
        <v>8.43</v>
      </c>
      <c r="Y17" s="42">
        <v>3</v>
      </c>
    </row>
    <row r="18" spans="1:25" ht="19" x14ac:dyDescent="0.25">
      <c r="A18" s="5" t="s">
        <v>18</v>
      </c>
      <c r="B18" s="5"/>
      <c r="C18" s="5"/>
      <c r="D18" s="5"/>
      <c r="E18" s="5">
        <v>3</v>
      </c>
      <c r="F18" s="3"/>
      <c r="G18" s="18" t="s">
        <v>4</v>
      </c>
      <c r="H18" s="8" t="str">
        <f>IF(E7=4,C7,(IF(E8=4,C8,(IF(E9=4,C9,(IF(E10=4,C10,4.1)))))))</f>
        <v>Tony Abood</v>
      </c>
      <c r="I18" s="6">
        <v>6.03</v>
      </c>
      <c r="J18" s="7">
        <v>3</v>
      </c>
      <c r="K18" s="3"/>
      <c r="L18" s="3"/>
      <c r="M18" s="3"/>
      <c r="N18" s="3"/>
      <c r="O18" s="3"/>
      <c r="P18" s="3"/>
      <c r="Q18" s="22" t="s">
        <v>5</v>
      </c>
      <c r="R18" s="40" t="str">
        <f>IF(E19=1,C19,(IF(E20=1,C20,(IF(E21=1,C21,(IF(E22=1,C22,1.3)))))))</f>
        <v>Charlie O'Sullivan</v>
      </c>
      <c r="S18" s="8">
        <v>12.5</v>
      </c>
      <c r="T18" s="9">
        <v>1</v>
      </c>
      <c r="U18" s="3"/>
      <c r="V18" s="33"/>
      <c r="W18" s="33"/>
      <c r="X18" s="33"/>
      <c r="Y18" s="33"/>
    </row>
    <row r="19" spans="1:25" ht="19" x14ac:dyDescent="0.25">
      <c r="A19" s="18" t="s">
        <v>4</v>
      </c>
      <c r="B19" s="7">
        <v>2</v>
      </c>
      <c r="C19" s="19" t="s">
        <v>96</v>
      </c>
      <c r="D19" s="34">
        <v>8.4700000000000006</v>
      </c>
      <c r="E19" s="7">
        <v>2</v>
      </c>
      <c r="F19" s="21"/>
      <c r="G19" s="22" t="s">
        <v>5</v>
      </c>
      <c r="H19" s="8" t="str">
        <f>IF(E13=3,C13,(IF(E14=3,C14,(IF(E15=3,C15,(IF(E16=3,C16,3.2)))))))</f>
        <v>Tim Reilly</v>
      </c>
      <c r="I19" s="8">
        <v>11.6</v>
      </c>
      <c r="J19" s="9">
        <v>1</v>
      </c>
      <c r="K19" s="3"/>
      <c r="L19" s="3"/>
      <c r="M19" s="3"/>
      <c r="N19" s="3"/>
      <c r="O19" s="3"/>
      <c r="P19" s="3"/>
      <c r="Q19" s="25" t="s">
        <v>6</v>
      </c>
      <c r="R19" s="40" t="str">
        <f>IF(E19=2,C19,(IF(E20=2,C20,(IF(E21=2,C21,(IF(E22=2,C22,2.3)))))))</f>
        <v>Mick Gett</v>
      </c>
      <c r="S19" s="8">
        <v>10.37</v>
      </c>
      <c r="T19" s="9">
        <v>2</v>
      </c>
      <c r="U19" s="3"/>
      <c r="V19" s="3"/>
      <c r="W19" s="3"/>
      <c r="X19" s="3"/>
      <c r="Y19" s="3"/>
    </row>
    <row r="20" spans="1:25" ht="19" x14ac:dyDescent="0.25">
      <c r="A20" s="22" t="s">
        <v>5</v>
      </c>
      <c r="B20" s="9">
        <v>5</v>
      </c>
      <c r="C20" s="19" t="s">
        <v>93</v>
      </c>
      <c r="D20" s="35">
        <v>14</v>
      </c>
      <c r="E20" s="9">
        <v>1</v>
      </c>
      <c r="F20" s="21"/>
      <c r="G20" s="25" t="s">
        <v>6</v>
      </c>
      <c r="H20" s="8" t="str">
        <f>IF(E19=3,C19,(IF(E20=3,C20,(IF(E21=3,C21,(IF(E22=3,C22,3.3)))))))</f>
        <v>Ian Obrien</v>
      </c>
      <c r="I20" s="8">
        <v>7.63</v>
      </c>
      <c r="J20" s="9">
        <v>2</v>
      </c>
      <c r="K20" s="21"/>
      <c r="L20" s="3"/>
      <c r="M20" s="3"/>
      <c r="N20" s="3"/>
      <c r="O20" s="3"/>
      <c r="P20" s="3"/>
      <c r="Q20" s="26" t="s">
        <v>7</v>
      </c>
      <c r="R20" s="44" t="str">
        <f>IF(O14=2,M14,(IF(O15=2,M15,(IF(O16=2,M16,(IF(O17=2,M17,2.6)))))))</f>
        <v>Tim Reilly</v>
      </c>
      <c r="S20" s="8">
        <v>7.87</v>
      </c>
      <c r="T20" s="11">
        <v>3</v>
      </c>
      <c r="U20" s="3"/>
      <c r="V20" s="3"/>
      <c r="W20" s="3"/>
      <c r="X20" s="3"/>
      <c r="Y20" s="3"/>
    </row>
    <row r="21" spans="1:25" ht="19" x14ac:dyDescent="0.25">
      <c r="A21" s="25" t="s">
        <v>6</v>
      </c>
      <c r="B21" s="9">
        <v>8</v>
      </c>
      <c r="C21" s="19" t="s">
        <v>103</v>
      </c>
      <c r="D21" s="35">
        <v>3.33</v>
      </c>
      <c r="E21" s="9">
        <v>3</v>
      </c>
      <c r="F21" s="21"/>
      <c r="G21" s="3"/>
      <c r="H21" s="3"/>
      <c r="I21" s="3"/>
      <c r="J21" s="3"/>
      <c r="K21" s="2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9" x14ac:dyDescent="0.25">
      <c r="A22" s="45" t="s">
        <v>7</v>
      </c>
      <c r="B22" s="9">
        <v>11</v>
      </c>
      <c r="C22" s="19" t="s">
        <v>104</v>
      </c>
      <c r="D22" s="35">
        <v>2.37</v>
      </c>
      <c r="E22" s="9">
        <v>4</v>
      </c>
      <c r="F22" s="21"/>
      <c r="G22" s="3"/>
      <c r="H22" s="3"/>
      <c r="I22" s="3"/>
      <c r="J22" s="3"/>
      <c r="K22" s="2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9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5" ht="19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5" ht="19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5" ht="19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5" ht="19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5" ht="19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5" ht="19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5" ht="19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5" ht="19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5" ht="19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ht="19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ht="19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ht="19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9"/>
  <sheetViews>
    <sheetView workbookViewId="0">
      <selection activeCell="H17" sqref="H17"/>
    </sheetView>
  </sheetViews>
  <sheetFormatPr baseColWidth="10" defaultColWidth="11" defaultRowHeight="16" x14ac:dyDescent="0.2"/>
  <cols>
    <col min="2" max="2" width="27" customWidth="1"/>
    <col min="3" max="3" width="17.6640625" customWidth="1"/>
    <col min="6" max="6" width="28.1640625" customWidth="1"/>
    <col min="8" max="8" width="18.1640625" customWidth="1"/>
    <col min="9" max="9" width="20.5" customWidth="1"/>
    <col min="13" max="13" width="11" style="174"/>
    <col min="14" max="14" width="24.6640625" style="170" customWidth="1"/>
    <col min="15" max="15" width="28.1640625" customWidth="1"/>
  </cols>
  <sheetData>
    <row r="1" spans="1:15" ht="19" x14ac:dyDescent="0.25">
      <c r="A1" s="1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  <c r="N1" s="163"/>
      <c r="O1" s="33"/>
    </row>
    <row r="2" spans="1:15" ht="19" x14ac:dyDescent="0.25">
      <c r="A2" s="2" t="s">
        <v>54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"/>
      <c r="N2" s="163"/>
      <c r="O2" s="33"/>
    </row>
    <row r="3" spans="1:15" ht="19" x14ac:dyDescent="0.2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"/>
      <c r="N3" s="163"/>
      <c r="O3" s="33"/>
    </row>
    <row r="4" spans="1:15" ht="19" x14ac:dyDescent="0.25">
      <c r="A4" s="89"/>
      <c r="B4" s="12"/>
      <c r="C4" s="12"/>
      <c r="D4" s="12"/>
      <c r="E4" s="12"/>
      <c r="F4" s="12"/>
      <c r="G4" s="228"/>
      <c r="H4" s="12"/>
      <c r="I4" s="12"/>
      <c r="J4" s="12"/>
      <c r="K4" s="12"/>
      <c r="L4" s="12"/>
      <c r="M4" s="90"/>
      <c r="N4" s="183"/>
      <c r="O4" s="12"/>
    </row>
    <row r="5" spans="1:15" ht="21" x14ac:dyDescent="0.25">
      <c r="A5" s="91" t="s">
        <v>65</v>
      </c>
      <c r="B5" s="2"/>
      <c r="C5" s="2"/>
      <c r="D5" s="2"/>
      <c r="E5" s="2"/>
      <c r="F5" s="2"/>
      <c r="G5" s="2" t="s">
        <v>3</v>
      </c>
      <c r="H5" s="2"/>
      <c r="I5" s="228"/>
      <c r="J5" s="2"/>
      <c r="K5" s="2"/>
      <c r="L5" s="33"/>
      <c r="M5" s="2"/>
      <c r="N5" s="163"/>
      <c r="O5" s="33"/>
    </row>
    <row r="6" spans="1:15" ht="19" x14ac:dyDescent="0.25">
      <c r="A6" s="33" t="s">
        <v>66</v>
      </c>
      <c r="B6" s="33"/>
      <c r="C6" s="4" t="s">
        <v>20</v>
      </c>
      <c r="D6" s="4" t="s">
        <v>67</v>
      </c>
      <c r="E6" s="4" t="s">
        <v>68</v>
      </c>
      <c r="F6" s="33"/>
      <c r="G6" s="33" t="s">
        <v>69</v>
      </c>
      <c r="H6" s="33"/>
      <c r="I6" s="4" t="s">
        <v>20</v>
      </c>
      <c r="J6" s="4" t="s">
        <v>67</v>
      </c>
      <c r="K6" s="4" t="s">
        <v>68</v>
      </c>
      <c r="L6" s="33"/>
      <c r="M6" s="2"/>
      <c r="N6" s="163"/>
      <c r="O6" s="4"/>
    </row>
    <row r="7" spans="1:15" ht="19" x14ac:dyDescent="0.25">
      <c r="A7" s="3"/>
      <c r="B7" s="3"/>
      <c r="C7" s="229"/>
      <c r="D7" s="145"/>
      <c r="E7" s="145"/>
      <c r="F7" s="3"/>
      <c r="G7" s="3"/>
      <c r="H7" s="3"/>
      <c r="I7" s="229"/>
      <c r="J7" s="145"/>
      <c r="K7" s="145"/>
      <c r="L7" s="33"/>
      <c r="M7" s="5" t="s">
        <v>70</v>
      </c>
      <c r="N7" s="163"/>
      <c r="O7" s="5" t="s">
        <v>71</v>
      </c>
    </row>
    <row r="8" spans="1:15" ht="19" x14ac:dyDescent="0.25">
      <c r="A8" s="94" t="s">
        <v>4</v>
      </c>
      <c r="B8" s="19" t="s">
        <v>43</v>
      </c>
      <c r="C8" s="236">
        <v>16.5</v>
      </c>
      <c r="D8" s="219">
        <v>1</v>
      </c>
      <c r="E8" s="151">
        <v>10</v>
      </c>
      <c r="F8" s="21"/>
      <c r="G8" s="230" t="s">
        <v>4</v>
      </c>
      <c r="H8" s="19" t="s">
        <v>43</v>
      </c>
      <c r="I8" s="236">
        <v>15.67</v>
      </c>
      <c r="J8" s="151">
        <v>1</v>
      </c>
      <c r="K8" s="151">
        <v>10</v>
      </c>
      <c r="L8" s="33"/>
      <c r="M8" s="232">
        <v>1</v>
      </c>
      <c r="N8" s="184" t="s">
        <v>43</v>
      </c>
      <c r="O8" s="185">
        <v>20</v>
      </c>
    </row>
    <row r="9" spans="1:15" ht="19" x14ac:dyDescent="0.25">
      <c r="A9" s="97" t="s">
        <v>5</v>
      </c>
      <c r="B9" s="88" t="s">
        <v>44</v>
      </c>
      <c r="C9" s="236" t="s">
        <v>183</v>
      </c>
      <c r="D9" s="219" t="s">
        <v>183</v>
      </c>
      <c r="E9" s="151"/>
      <c r="F9" s="21"/>
      <c r="G9" s="233" t="s">
        <v>5</v>
      </c>
      <c r="H9" s="88" t="s">
        <v>44</v>
      </c>
      <c r="I9" s="236">
        <v>7.5</v>
      </c>
      <c r="J9" s="151">
        <v>4</v>
      </c>
      <c r="K9" s="151">
        <v>3</v>
      </c>
      <c r="L9" s="33"/>
      <c r="M9" s="232">
        <v>2</v>
      </c>
      <c r="N9" s="184" t="s">
        <v>199</v>
      </c>
      <c r="O9" s="185">
        <v>16</v>
      </c>
    </row>
    <row r="10" spans="1:15" ht="19" x14ac:dyDescent="0.25">
      <c r="A10" s="25" t="s">
        <v>6</v>
      </c>
      <c r="B10" s="88" t="s">
        <v>45</v>
      </c>
      <c r="C10" s="236">
        <v>7.2</v>
      </c>
      <c r="D10" s="219">
        <v>4</v>
      </c>
      <c r="E10" s="151">
        <v>3</v>
      </c>
      <c r="F10" s="21"/>
      <c r="G10" s="25" t="s">
        <v>6</v>
      </c>
      <c r="H10" s="88" t="s">
        <v>45</v>
      </c>
      <c r="I10" s="236">
        <v>4.34</v>
      </c>
      <c r="J10" s="151">
        <v>5</v>
      </c>
      <c r="K10" s="151">
        <v>1</v>
      </c>
      <c r="L10" s="33"/>
      <c r="M10" s="178">
        <v>3</v>
      </c>
      <c r="N10" s="47" t="s">
        <v>46</v>
      </c>
      <c r="O10" s="185">
        <v>10</v>
      </c>
    </row>
    <row r="11" spans="1:15" ht="19" x14ac:dyDescent="0.25">
      <c r="A11" s="26" t="s">
        <v>7</v>
      </c>
      <c r="B11" s="88" t="s">
        <v>46</v>
      </c>
      <c r="C11" s="236">
        <v>8.4</v>
      </c>
      <c r="D11" s="219">
        <v>3</v>
      </c>
      <c r="E11" s="151">
        <v>5</v>
      </c>
      <c r="F11" s="21"/>
      <c r="G11" s="26" t="s">
        <v>7</v>
      </c>
      <c r="H11" s="88" t="s">
        <v>46</v>
      </c>
      <c r="I11" s="236">
        <v>7.93</v>
      </c>
      <c r="J11" s="151">
        <v>3</v>
      </c>
      <c r="K11" s="151">
        <v>5</v>
      </c>
      <c r="L11" s="33"/>
      <c r="M11" s="178">
        <v>4</v>
      </c>
      <c r="N11" s="184" t="s">
        <v>45</v>
      </c>
      <c r="O11" s="185">
        <v>4</v>
      </c>
    </row>
    <row r="12" spans="1:15" ht="19" x14ac:dyDescent="0.25">
      <c r="A12" s="98" t="s">
        <v>42</v>
      </c>
      <c r="B12" s="19" t="s">
        <v>47</v>
      </c>
      <c r="C12" s="47">
        <v>10.5</v>
      </c>
      <c r="D12" s="186">
        <v>2</v>
      </c>
      <c r="E12" s="19">
        <v>8</v>
      </c>
      <c r="F12" s="33"/>
      <c r="G12" s="98" t="s">
        <v>42</v>
      </c>
      <c r="H12" s="19" t="s">
        <v>47</v>
      </c>
      <c r="I12" s="218">
        <v>9.66</v>
      </c>
      <c r="J12" s="181">
        <v>2</v>
      </c>
      <c r="K12" s="181">
        <v>8</v>
      </c>
      <c r="L12" s="33"/>
      <c r="M12" s="180">
        <v>5</v>
      </c>
      <c r="N12" s="184" t="s">
        <v>44</v>
      </c>
      <c r="O12" s="186">
        <v>3</v>
      </c>
    </row>
    <row r="13" spans="1:15" ht="19" x14ac:dyDescent="0.2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"/>
      <c r="N13" s="163"/>
      <c r="O13" s="33"/>
    </row>
    <row r="14" spans="1:15" ht="19" x14ac:dyDescent="0.2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"/>
      <c r="N14" s="163"/>
      <c r="O14" s="33"/>
    </row>
    <row r="15" spans="1:15" ht="19" x14ac:dyDescent="0.2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"/>
      <c r="N15" s="163"/>
      <c r="O15" s="33"/>
    </row>
    <row r="16" spans="1:15" ht="19" x14ac:dyDescent="0.25">
      <c r="A16" s="99" t="s">
        <v>73</v>
      </c>
      <c r="B16" s="3"/>
      <c r="C16" s="3"/>
      <c r="D16" s="3"/>
      <c r="E16" s="3"/>
      <c r="F16" s="3"/>
      <c r="G16" s="3"/>
      <c r="H16" s="33"/>
      <c r="I16" s="33"/>
      <c r="J16" s="33"/>
      <c r="K16" s="33"/>
      <c r="L16" s="33"/>
      <c r="M16" s="2"/>
      <c r="N16" s="163"/>
      <c r="O16" s="33"/>
    </row>
    <row r="17" spans="1:15" ht="19" x14ac:dyDescent="0.25">
      <c r="A17" s="99" t="s">
        <v>74</v>
      </c>
      <c r="B17" s="3"/>
      <c r="C17" s="3"/>
      <c r="D17" s="3"/>
      <c r="E17" s="3"/>
      <c r="F17" s="3"/>
      <c r="G17" s="3"/>
      <c r="H17" s="33"/>
      <c r="I17" s="33"/>
      <c r="J17" s="33"/>
      <c r="K17" s="33"/>
      <c r="L17" s="33"/>
      <c r="M17" s="2"/>
      <c r="N17" s="163"/>
      <c r="O17" s="33"/>
    </row>
    <row r="18" spans="1:15" ht="19" x14ac:dyDescent="0.25">
      <c r="A18" s="99" t="s">
        <v>75</v>
      </c>
      <c r="B18" s="3"/>
      <c r="C18" s="3"/>
      <c r="D18" s="3"/>
      <c r="E18" s="3"/>
      <c r="F18" s="3"/>
      <c r="G18" s="3"/>
      <c r="H18" s="33"/>
      <c r="I18" s="33"/>
      <c r="J18" s="33"/>
      <c r="K18" s="33"/>
      <c r="L18" s="33"/>
      <c r="M18" s="2"/>
      <c r="N18" s="163"/>
      <c r="O18" s="33"/>
    </row>
    <row r="19" spans="1:15" ht="19" x14ac:dyDescent="0.25">
      <c r="A19" s="99" t="s">
        <v>76</v>
      </c>
      <c r="B19" s="3"/>
      <c r="C19" s="3"/>
      <c r="D19" s="3"/>
      <c r="E19" s="3"/>
      <c r="F19" s="3"/>
      <c r="G19" s="3"/>
      <c r="H19" s="33"/>
      <c r="I19" s="33"/>
      <c r="J19" s="33"/>
      <c r="K19" s="33"/>
      <c r="L19" s="33"/>
      <c r="M19" s="2"/>
      <c r="N19" s="163"/>
      <c r="O19" s="33"/>
    </row>
    <row r="20" spans="1:15" ht="19" x14ac:dyDescent="0.25">
      <c r="A20" s="99" t="s">
        <v>77</v>
      </c>
      <c r="B20" s="3"/>
      <c r="C20" s="3"/>
      <c r="D20" s="3"/>
      <c r="E20" s="3"/>
      <c r="F20" s="3"/>
      <c r="G20" s="3"/>
      <c r="H20" s="33"/>
      <c r="I20" s="33"/>
      <c r="J20" s="33"/>
      <c r="K20" s="33"/>
      <c r="L20" s="33"/>
      <c r="M20" s="2"/>
      <c r="N20" s="163"/>
      <c r="O20" s="33"/>
    </row>
    <row r="21" spans="1:15" ht="19" x14ac:dyDescent="0.25">
      <c r="A21" s="99" t="s">
        <v>78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"/>
      <c r="N21" s="163"/>
      <c r="O21" s="33"/>
    </row>
    <row r="22" spans="1:15" ht="19" x14ac:dyDescent="0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2"/>
      <c r="N22" s="163"/>
      <c r="O22" s="33"/>
    </row>
    <row r="23" spans="1:15" ht="19" x14ac:dyDescent="0.25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2"/>
      <c r="N23" s="163"/>
      <c r="O23" s="33"/>
    </row>
    <row r="24" spans="1:15" ht="19" x14ac:dyDescent="0.25">
      <c r="A24" t="s">
        <v>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2"/>
      <c r="N24" s="163"/>
      <c r="O24" s="33"/>
    </row>
    <row r="25" spans="1:15" ht="19" x14ac:dyDescent="0.2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2"/>
      <c r="N25" s="163"/>
      <c r="O25" s="33"/>
    </row>
    <row r="26" spans="1:15" ht="19" x14ac:dyDescent="0.25">
      <c r="A26" s="14"/>
      <c r="B26" s="15"/>
      <c r="C26" s="234"/>
      <c r="D26" s="12"/>
      <c r="E26" s="12"/>
      <c r="F26" s="12"/>
      <c r="G26" s="12"/>
      <c r="H26" s="12"/>
      <c r="I26" s="12"/>
      <c r="J26" s="12"/>
      <c r="K26" s="33"/>
      <c r="L26" s="33"/>
      <c r="M26" s="2"/>
      <c r="N26" s="163"/>
      <c r="O26" s="33"/>
    </row>
    <row r="27" spans="1:15" ht="19" x14ac:dyDescent="0.2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"/>
      <c r="N27" s="163"/>
      <c r="O27" s="33"/>
    </row>
    <row r="28" spans="1:15" ht="19" x14ac:dyDescent="0.2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"/>
      <c r="N28" s="163"/>
      <c r="O28" s="33"/>
    </row>
    <row r="29" spans="1:15" ht="19" x14ac:dyDescent="0.2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2"/>
      <c r="N29" s="163"/>
      <c r="O29" s="33"/>
    </row>
  </sheetData>
  <phoneticPr fontId="36" type="noConversion"/>
  <pageMargins left="0.7" right="0.7" top="0.75" bottom="0.75" header="0.3" footer="0.3"/>
  <pageSetup paperSize="9" scale="51" orientation="landscape" copies="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61"/>
  <sheetViews>
    <sheetView workbookViewId="0">
      <selection activeCell="G22" sqref="G22"/>
    </sheetView>
  </sheetViews>
  <sheetFormatPr baseColWidth="10" defaultColWidth="11" defaultRowHeight="16" x14ac:dyDescent="0.2"/>
  <cols>
    <col min="1" max="1" width="11.5" customWidth="1"/>
    <col min="2" max="2" width="4.1640625" hidden="1" customWidth="1"/>
    <col min="3" max="3" width="16.83203125" customWidth="1"/>
    <col min="4" max="4" width="15.5" customWidth="1"/>
    <col min="7" max="7" width="28.6640625" customWidth="1"/>
    <col min="8" max="8" width="22.1640625" customWidth="1"/>
    <col min="9" max="9" width="14" customWidth="1"/>
    <col min="12" max="12" width="29.6640625" customWidth="1"/>
    <col min="13" max="13" width="21.5" customWidth="1"/>
    <col min="14" max="14" width="13.6640625" customWidth="1"/>
    <col min="18" max="18" width="21.5" customWidth="1"/>
    <col min="19" max="19" width="14.33203125" customWidth="1"/>
  </cols>
  <sheetData>
    <row r="1" spans="1:21" ht="19" x14ac:dyDescent="0.25">
      <c r="A1" s="1" t="s">
        <v>48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53"/>
      <c r="N1" s="150"/>
      <c r="O1" s="150"/>
      <c r="P1" s="150"/>
      <c r="Q1" s="150"/>
      <c r="R1" s="150"/>
      <c r="S1" s="150"/>
      <c r="T1" s="51"/>
      <c r="U1" s="51"/>
    </row>
    <row r="2" spans="1:21" ht="19" x14ac:dyDescent="0.25">
      <c r="A2" s="2" t="s">
        <v>55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53"/>
      <c r="N2" s="150"/>
      <c r="O2" s="150"/>
      <c r="P2" s="150"/>
      <c r="Q2" s="150"/>
      <c r="R2" s="150"/>
      <c r="S2" s="150"/>
      <c r="T2" s="51"/>
      <c r="U2" s="51"/>
    </row>
    <row r="3" spans="1:21" ht="19" x14ac:dyDescent="0.2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150"/>
      <c r="N3" s="246"/>
      <c r="O3" s="246"/>
      <c r="P3" s="246"/>
      <c r="Q3" s="246"/>
      <c r="R3" s="246"/>
      <c r="S3" s="246"/>
      <c r="T3" s="54"/>
      <c r="U3" s="51"/>
    </row>
    <row r="4" spans="1:21" ht="19" x14ac:dyDescent="0.25">
      <c r="A4" s="247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53"/>
      <c r="N4" s="246"/>
      <c r="O4" s="246"/>
      <c r="P4" s="246"/>
      <c r="Q4" s="246"/>
      <c r="R4" s="246"/>
      <c r="S4" s="246"/>
      <c r="T4" s="54"/>
      <c r="U4" s="51"/>
    </row>
    <row r="5" spans="1:21" ht="18.75" x14ac:dyDescent="0.3">
      <c r="A5" s="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9" x14ac:dyDescent="0.25">
      <c r="A6" s="5" t="s">
        <v>9</v>
      </c>
      <c r="B6" s="145"/>
      <c r="C6" s="145"/>
      <c r="D6" s="17" t="s">
        <v>0</v>
      </c>
      <c r="E6" s="17" t="s">
        <v>1</v>
      </c>
      <c r="F6" s="145"/>
      <c r="G6" s="2" t="s">
        <v>186</v>
      </c>
      <c r="H6" s="33"/>
      <c r="I6" s="33"/>
      <c r="J6" s="33"/>
      <c r="K6" s="145"/>
      <c r="L6" s="2" t="s">
        <v>186</v>
      </c>
      <c r="M6" s="33"/>
      <c r="N6" s="33"/>
      <c r="O6" s="33"/>
      <c r="P6" s="145"/>
      <c r="Q6" s="145"/>
      <c r="R6" s="145"/>
      <c r="S6" s="145"/>
      <c r="T6" s="145"/>
      <c r="U6" s="33"/>
    </row>
    <row r="7" spans="1:21" ht="19" x14ac:dyDescent="0.25">
      <c r="A7" s="56" t="s">
        <v>28</v>
      </c>
      <c r="B7" s="146"/>
      <c r="C7" s="146"/>
      <c r="D7" s="146"/>
      <c r="E7" s="146">
        <v>1</v>
      </c>
      <c r="F7" s="146"/>
      <c r="G7" s="33"/>
      <c r="H7" s="33"/>
      <c r="I7" s="33"/>
      <c r="J7" s="33"/>
      <c r="K7" s="146"/>
      <c r="L7" s="33"/>
      <c r="M7" s="33"/>
      <c r="N7" s="33"/>
      <c r="O7" s="33"/>
      <c r="P7" s="147"/>
      <c r="Q7" s="145"/>
      <c r="R7" s="145"/>
      <c r="S7" s="145"/>
      <c r="T7" s="145"/>
      <c r="U7" s="33"/>
    </row>
    <row r="8" spans="1:21" ht="19" x14ac:dyDescent="0.25">
      <c r="A8" s="18" t="s">
        <v>4</v>
      </c>
      <c r="B8" s="148">
        <v>1</v>
      </c>
      <c r="C8" s="19" t="s">
        <v>105</v>
      </c>
      <c r="D8" s="62">
        <v>8.83</v>
      </c>
      <c r="E8" s="148">
        <v>2</v>
      </c>
      <c r="F8" s="145"/>
      <c r="G8" s="5" t="s">
        <v>173</v>
      </c>
      <c r="H8" s="145"/>
      <c r="I8" s="17" t="s">
        <v>0</v>
      </c>
      <c r="J8" s="17" t="s">
        <v>1</v>
      </c>
      <c r="K8" s="145"/>
      <c r="L8" s="5" t="s">
        <v>11</v>
      </c>
      <c r="M8" s="57"/>
      <c r="N8" s="58" t="s">
        <v>0</v>
      </c>
      <c r="O8" s="58" t="s">
        <v>1</v>
      </c>
      <c r="P8" s="150"/>
      <c r="Q8" s="56" t="s">
        <v>16</v>
      </c>
      <c r="R8" s="57"/>
      <c r="S8" s="58" t="s">
        <v>0</v>
      </c>
      <c r="T8" s="58" t="s">
        <v>1</v>
      </c>
      <c r="U8" s="33"/>
    </row>
    <row r="9" spans="1:21" ht="19" x14ac:dyDescent="0.25">
      <c r="A9" s="149" t="s">
        <v>5</v>
      </c>
      <c r="B9" s="148">
        <v>3</v>
      </c>
      <c r="C9" s="19" t="s">
        <v>107</v>
      </c>
      <c r="D9" s="62">
        <v>6.6</v>
      </c>
      <c r="E9" s="148">
        <v>3</v>
      </c>
      <c r="F9" s="145"/>
      <c r="G9" s="56" t="s">
        <v>29</v>
      </c>
      <c r="H9" s="146" t="s">
        <v>2</v>
      </c>
      <c r="I9" s="146"/>
      <c r="J9" s="146">
        <v>3</v>
      </c>
      <c r="K9" s="145"/>
      <c r="L9" s="56" t="s">
        <v>13</v>
      </c>
      <c r="M9" s="56"/>
      <c r="N9" s="56"/>
      <c r="O9" s="56">
        <v>4</v>
      </c>
      <c r="P9" s="150"/>
      <c r="Q9" s="150"/>
      <c r="R9" s="56"/>
      <c r="S9" s="56"/>
      <c r="T9" s="56">
        <v>5</v>
      </c>
      <c r="U9" s="33"/>
    </row>
    <row r="10" spans="1:21" ht="19" x14ac:dyDescent="0.25">
      <c r="A10" s="49" t="s">
        <v>6</v>
      </c>
      <c r="B10" s="151">
        <v>6</v>
      </c>
      <c r="C10" s="19" t="s">
        <v>43</v>
      </c>
      <c r="D10" s="67">
        <v>11.43</v>
      </c>
      <c r="E10" s="151">
        <v>1</v>
      </c>
      <c r="F10" s="152"/>
      <c r="G10" s="153" t="s">
        <v>4</v>
      </c>
      <c r="H10" s="63" t="str">
        <f>IF(E8=1,C8,(IF(E9=1,C9,(IF(E10=1,C10,(IF(E11=1,C11,1.1)))))))</f>
        <v>Jason Livingston</v>
      </c>
      <c r="I10" s="64">
        <v>18.93</v>
      </c>
      <c r="J10" s="61">
        <v>1</v>
      </c>
      <c r="K10" s="145"/>
      <c r="L10" s="18" t="s">
        <v>4</v>
      </c>
      <c r="M10" s="63" t="str">
        <f>IF(J11=3,H11,(IF(J12=3,H12,(IF(J13=3,H13,(IF(J10=3,H10,3.3)))))))</f>
        <v>Ryan Chelman</v>
      </c>
      <c r="N10" s="64">
        <v>15.17</v>
      </c>
      <c r="O10" s="67">
        <v>1</v>
      </c>
      <c r="P10" s="150"/>
      <c r="Q10" s="60" t="s">
        <v>4</v>
      </c>
      <c r="R10" s="63" t="str">
        <f>IF(J11=1,H11,(IF(J12=1,H12,(IF(J13=1,H13,(IF(J10=1,H10,1.3)))))))</f>
        <v>Jason Livingston</v>
      </c>
      <c r="S10" s="64">
        <v>18.170000000000002</v>
      </c>
      <c r="T10" s="67">
        <v>1</v>
      </c>
      <c r="U10" s="33"/>
    </row>
    <row r="11" spans="1:21" ht="19" x14ac:dyDescent="0.25">
      <c r="A11" s="75"/>
      <c r="B11" s="152"/>
      <c r="C11" s="12"/>
      <c r="D11" s="152"/>
      <c r="E11" s="152"/>
      <c r="F11" s="145"/>
      <c r="G11" s="22" t="s">
        <v>5</v>
      </c>
      <c r="H11" s="69" t="str">
        <f>IF(E8=2,C8,(IF(E9=2,C9,(IF(E10=2,C10,(IF(E11=2,C11,2.1)))))))</f>
        <v>Jason Kelly</v>
      </c>
      <c r="I11" s="64">
        <v>12.16</v>
      </c>
      <c r="J11" s="67">
        <v>2</v>
      </c>
      <c r="K11" s="145"/>
      <c r="L11" s="22" t="s">
        <v>5</v>
      </c>
      <c r="M11" s="69" t="str">
        <f>IF(J11=4,H11,(IF(J12=4,H12,(IF(J13=4,H13,(IF(J10=4,H10,4.3)))))))</f>
        <v>Neale Ashby</v>
      </c>
      <c r="N11" s="64">
        <v>5.83</v>
      </c>
      <c r="O11" s="67">
        <v>4</v>
      </c>
      <c r="P11" s="150"/>
      <c r="Q11" s="66" t="s">
        <v>5</v>
      </c>
      <c r="R11" s="69" t="str">
        <f>IF(J11=2,H11,(IF(J12=2,H12,(IF(J13=2,H13,(IF(J10=2,H10,2.3)))))))</f>
        <v>Jason Kelly</v>
      </c>
      <c r="S11" s="64">
        <v>11.17</v>
      </c>
      <c r="T11" s="67">
        <v>2</v>
      </c>
      <c r="U11" s="33"/>
    </row>
    <row r="12" spans="1:21" ht="19" x14ac:dyDescent="0.25">
      <c r="A12" s="145"/>
      <c r="B12" s="145"/>
      <c r="C12" s="145"/>
      <c r="D12" s="145"/>
      <c r="E12" s="145"/>
      <c r="F12" s="145"/>
      <c r="G12" s="154" t="s">
        <v>6</v>
      </c>
      <c r="H12" s="63" t="str">
        <f>IF(E15=1,C15,(IF(E16=1,C16,(IF(E17=1,H1C17,(IF(E18=1,C18,1.2)))))))</f>
        <v>Ryan Chelman</v>
      </c>
      <c r="I12" s="64">
        <v>11.4</v>
      </c>
      <c r="J12" s="61">
        <v>3</v>
      </c>
      <c r="K12" s="145"/>
      <c r="L12" s="154" t="s">
        <v>6</v>
      </c>
      <c r="M12" s="63" t="str">
        <f>IF(E8=3,C8,(IF(E9=3,C9,(IF(E10=3,C10,(IF(E11=3,C11,3.1)))))))</f>
        <v>Ty Webber</v>
      </c>
      <c r="N12" s="64">
        <v>9.5</v>
      </c>
      <c r="O12" s="61">
        <v>2</v>
      </c>
      <c r="P12" s="57"/>
      <c r="Q12" s="70" t="s">
        <v>6</v>
      </c>
      <c r="R12" s="69" t="str">
        <f>IF(O10=1,M10,(IF(O11=1,M11,(IF(O12=1,M12,(IF(O13=1,M13,1.4)))))))</f>
        <v>Ryan Chelman</v>
      </c>
      <c r="S12" s="64">
        <v>10.199999999999999</v>
      </c>
      <c r="T12" s="72">
        <v>3</v>
      </c>
      <c r="U12" s="33"/>
    </row>
    <row r="13" spans="1:21" ht="19" x14ac:dyDescent="0.25">
      <c r="A13" s="145"/>
      <c r="B13" s="145"/>
      <c r="C13" s="145"/>
      <c r="D13" s="145"/>
      <c r="E13" s="145"/>
      <c r="F13" s="145"/>
      <c r="G13" s="155" t="s">
        <v>7</v>
      </c>
      <c r="H13" s="69" t="str">
        <f>IF(E15=2,C15,(IF(E16=2,C16,(IF(E17=2,C17,(IF(E18=2,C18,2.2)))))))</f>
        <v>Neale Ashby</v>
      </c>
      <c r="I13" s="64">
        <v>7.6</v>
      </c>
      <c r="J13" s="67">
        <v>4</v>
      </c>
      <c r="K13" s="145"/>
      <c r="L13" s="155" t="s">
        <v>7</v>
      </c>
      <c r="M13" s="69" t="str">
        <f>IF(E15=3,C15,(IF(E16=3,C16,(IF(E17=3,C17,(IF(E18=3,C18,3.2)))))))</f>
        <v>Mal Mckay</v>
      </c>
      <c r="N13" s="64">
        <v>8.36</v>
      </c>
      <c r="O13" s="67">
        <v>3</v>
      </c>
      <c r="P13" s="65"/>
      <c r="Q13" s="71" t="s">
        <v>7</v>
      </c>
      <c r="R13" s="74" t="str">
        <f>IF(O10=2,M10,(IF(O11=2,M11,(IF(O12=2,M12,(IF(O13=2,M13,2.4)))))))</f>
        <v>Ty Webber</v>
      </c>
      <c r="S13" s="64">
        <v>8.26</v>
      </c>
      <c r="T13" s="67">
        <v>4</v>
      </c>
      <c r="U13" s="33"/>
    </row>
    <row r="14" spans="1:21" ht="19" x14ac:dyDescent="0.25">
      <c r="A14" s="56" t="s">
        <v>30</v>
      </c>
      <c r="B14" s="146"/>
      <c r="C14" s="146"/>
      <c r="D14" s="146"/>
      <c r="E14" s="146">
        <v>2</v>
      </c>
      <c r="F14" s="145"/>
      <c r="G14" s="33"/>
      <c r="H14" s="33"/>
      <c r="I14" s="33"/>
      <c r="J14" s="33"/>
      <c r="K14" s="145"/>
      <c r="L14" s="33"/>
      <c r="M14" s="150"/>
      <c r="N14" s="150"/>
      <c r="O14" s="150"/>
      <c r="P14" s="65"/>
      <c r="Q14" s="57"/>
      <c r="R14" s="57"/>
      <c r="S14" s="57"/>
      <c r="T14" s="57"/>
      <c r="U14" s="33"/>
    </row>
    <row r="15" spans="1:21" ht="19" x14ac:dyDescent="0.25">
      <c r="A15" s="18" t="s">
        <v>4</v>
      </c>
      <c r="B15" s="148">
        <v>2</v>
      </c>
      <c r="C15" s="19" t="s">
        <v>106</v>
      </c>
      <c r="D15" s="62">
        <v>12</v>
      </c>
      <c r="E15" s="148">
        <v>1</v>
      </c>
      <c r="F15" s="145"/>
      <c r="G15" s="33"/>
      <c r="H15" s="33"/>
      <c r="I15" s="33"/>
      <c r="J15" s="33"/>
      <c r="K15" s="145"/>
      <c r="L15" s="150"/>
      <c r="M15" s="150"/>
      <c r="N15" s="150"/>
      <c r="O15" s="150"/>
      <c r="P15" s="150"/>
      <c r="Q15" s="150"/>
      <c r="R15" s="150"/>
      <c r="S15" s="150"/>
      <c r="T15" s="150"/>
      <c r="U15" s="33"/>
    </row>
    <row r="16" spans="1:21" ht="19" x14ac:dyDescent="0.25">
      <c r="A16" s="22" t="s">
        <v>5</v>
      </c>
      <c r="B16" s="151">
        <v>4</v>
      </c>
      <c r="C16" s="19" t="s">
        <v>102</v>
      </c>
      <c r="D16" s="68">
        <v>5.16</v>
      </c>
      <c r="E16" s="151">
        <v>2</v>
      </c>
      <c r="F16" s="145"/>
      <c r="G16" s="33"/>
      <c r="H16" s="237"/>
      <c r="I16" s="237"/>
      <c r="J16" s="33"/>
      <c r="K16" s="145"/>
      <c r="L16" s="33"/>
      <c r="M16" s="150"/>
      <c r="N16" s="150"/>
      <c r="O16" s="150"/>
      <c r="P16" s="65"/>
      <c r="Q16" s="57"/>
      <c r="R16" s="57"/>
      <c r="S16" s="57"/>
      <c r="T16" s="57"/>
      <c r="U16" s="33"/>
    </row>
    <row r="17" spans="1:21" ht="19" x14ac:dyDescent="0.25">
      <c r="A17" s="49" t="s">
        <v>6</v>
      </c>
      <c r="B17" s="151">
        <v>5</v>
      </c>
      <c r="C17" s="19" t="s">
        <v>45</v>
      </c>
      <c r="D17" s="67">
        <v>3.66</v>
      </c>
      <c r="E17" s="151">
        <v>3</v>
      </c>
      <c r="F17" s="145"/>
      <c r="G17" s="33"/>
      <c r="H17" s="33"/>
      <c r="I17" s="33"/>
      <c r="J17" s="33"/>
      <c r="K17" s="145"/>
      <c r="L17" s="145"/>
      <c r="M17" s="57"/>
      <c r="N17" s="57"/>
      <c r="O17" s="57"/>
      <c r="P17" s="57"/>
      <c r="Q17" s="57"/>
      <c r="R17" s="57"/>
      <c r="S17" s="57"/>
      <c r="T17" s="57"/>
      <c r="U17" s="33"/>
    </row>
    <row r="18" spans="1:21" ht="19" x14ac:dyDescent="0.25">
      <c r="A18" s="150"/>
      <c r="B18" s="150"/>
      <c r="C18" s="150"/>
      <c r="D18" s="150"/>
      <c r="E18" s="150"/>
      <c r="F18" s="150"/>
      <c r="G18" s="150"/>
      <c r="H18" s="227"/>
      <c r="I18" s="227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</row>
    <row r="19" spans="1:21" ht="19" x14ac:dyDescent="0.25">
      <c r="A19" s="248"/>
      <c r="B19" s="77"/>
      <c r="C19" s="77"/>
      <c r="D19" s="77"/>
      <c r="E19" s="77"/>
      <c r="F19" s="77"/>
      <c r="G19" s="77"/>
      <c r="H19" s="226"/>
      <c r="I19" s="226"/>
      <c r="J19" s="12"/>
      <c r="K19" s="12"/>
      <c r="L19" s="12"/>
      <c r="M19" s="12"/>
      <c r="N19" s="12"/>
      <c r="O19" s="12"/>
      <c r="P19" s="12"/>
      <c r="Q19" s="12"/>
      <c r="R19" s="12"/>
      <c r="S19" s="33"/>
    </row>
    <row r="20" spans="1:21" ht="19" x14ac:dyDescent="0.25">
      <c r="A20" s="248"/>
      <c r="B20" s="77"/>
      <c r="C20" s="77"/>
      <c r="D20" s="77"/>
      <c r="E20" s="77"/>
      <c r="F20" s="77"/>
      <c r="G20" s="77"/>
      <c r="H20" s="237"/>
      <c r="I20" s="237"/>
      <c r="J20" s="12"/>
      <c r="K20" s="12"/>
      <c r="L20" s="12"/>
      <c r="M20" s="12"/>
      <c r="N20" s="12"/>
      <c r="O20" s="12"/>
      <c r="P20" s="12"/>
      <c r="Q20" s="12"/>
      <c r="R20" s="12"/>
      <c r="S20" s="33"/>
    </row>
    <row r="21" spans="1:21" ht="19" x14ac:dyDescent="0.25">
      <c r="A21" s="248"/>
      <c r="B21" s="87"/>
      <c r="C21" s="87"/>
      <c r="D21" s="33"/>
      <c r="E21" s="77"/>
      <c r="F21" s="77"/>
      <c r="G21" s="77"/>
      <c r="H21" s="237"/>
      <c r="I21" s="237"/>
      <c r="J21" s="12"/>
      <c r="K21" s="12"/>
      <c r="L21" s="12"/>
      <c r="M21" s="12"/>
      <c r="N21" s="12"/>
      <c r="O21" s="12"/>
      <c r="P21" s="12"/>
      <c r="Q21" s="12"/>
      <c r="R21" s="12"/>
      <c r="S21" s="33"/>
    </row>
    <row r="22" spans="1:21" ht="19" x14ac:dyDescent="0.25">
      <c r="A22" s="248"/>
      <c r="B22" s="87"/>
      <c r="C22" s="87"/>
      <c r="D22" s="3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33"/>
    </row>
    <row r="23" spans="1:21" ht="19" x14ac:dyDescent="0.25">
      <c r="A23" s="12"/>
      <c r="B23" s="87"/>
      <c r="C23" s="87"/>
      <c r="D23" s="3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33"/>
    </row>
    <row r="24" spans="1:21" ht="19" x14ac:dyDescent="0.25">
      <c r="A24" s="12"/>
      <c r="B24" s="87"/>
      <c r="C24" s="87"/>
      <c r="D24" s="33"/>
      <c r="E24" s="12"/>
      <c r="F24" s="12"/>
      <c r="G24" s="12"/>
      <c r="H24" s="12"/>
      <c r="I24" s="12"/>
      <c r="J24" s="12"/>
      <c r="K24" s="12"/>
      <c r="L24" s="12"/>
      <c r="M24" s="12"/>
      <c r="N24" s="16"/>
      <c r="O24" s="16"/>
      <c r="P24" s="16"/>
      <c r="Q24" s="16"/>
      <c r="R24" s="16"/>
    </row>
    <row r="25" spans="1:21" ht="19" x14ac:dyDescent="0.25">
      <c r="A25" s="12"/>
      <c r="B25" s="87"/>
      <c r="C25" s="87"/>
      <c r="D25" s="33"/>
      <c r="E25" s="12"/>
      <c r="F25" s="12"/>
      <c r="G25" s="12"/>
      <c r="H25" s="12"/>
      <c r="I25" s="12"/>
      <c r="J25" s="12"/>
      <c r="K25" s="12"/>
      <c r="L25" s="12"/>
      <c r="M25" s="12"/>
      <c r="N25" s="16"/>
      <c r="O25" s="16"/>
      <c r="P25" s="16"/>
      <c r="Q25" s="16"/>
      <c r="R25" s="16"/>
    </row>
    <row r="26" spans="1:21" ht="19" x14ac:dyDescent="0.25">
      <c r="A26" s="33"/>
      <c r="B26" s="87"/>
      <c r="C26" s="87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21" ht="19" x14ac:dyDescent="0.25">
      <c r="A27" s="14"/>
      <c r="B27" s="15"/>
      <c r="C27" s="234"/>
      <c r="D27" s="12"/>
      <c r="E27" s="12"/>
      <c r="F27" s="12"/>
      <c r="G27" s="12"/>
      <c r="H27" s="12"/>
      <c r="I27" s="12"/>
      <c r="J27" s="12"/>
      <c r="K27" s="33"/>
      <c r="L27" s="33"/>
      <c r="M27" s="33"/>
    </row>
    <row r="28" spans="1:21" ht="19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21" ht="19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55" spans="2:3" x14ac:dyDescent="0.2">
      <c r="B55" s="144"/>
      <c r="C55" s="144"/>
    </row>
    <row r="56" spans="2:3" ht="19" x14ac:dyDescent="0.25">
      <c r="B56" s="87"/>
      <c r="C56" s="144"/>
    </row>
    <row r="57" spans="2:3" ht="19" x14ac:dyDescent="0.25">
      <c r="B57" s="87"/>
      <c r="C57" s="144"/>
    </row>
    <row r="58" spans="2:3" ht="19" x14ac:dyDescent="0.25">
      <c r="B58" s="87"/>
      <c r="C58" s="144"/>
    </row>
    <row r="59" spans="2:3" ht="19" x14ac:dyDescent="0.25">
      <c r="B59" s="87"/>
      <c r="C59" s="144"/>
    </row>
    <row r="60" spans="2:3" ht="19" x14ac:dyDescent="0.25">
      <c r="B60" s="87"/>
      <c r="C60" s="144"/>
    </row>
    <row r="61" spans="2:3" ht="19" x14ac:dyDescent="0.25">
      <c r="B61" s="12"/>
      <c r="C61" s="144"/>
    </row>
  </sheetData>
  <phoneticPr fontId="36" type="noConversion"/>
  <pageMargins left="0.7" right="0.7" top="0.75" bottom="0.75" header="0.3" footer="0.3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4"/>
  <sheetViews>
    <sheetView workbookViewId="0">
      <selection activeCell="E20" sqref="E20"/>
    </sheetView>
  </sheetViews>
  <sheetFormatPr baseColWidth="10" defaultColWidth="11" defaultRowHeight="19" x14ac:dyDescent="0.25"/>
  <cols>
    <col min="2" max="2" width="22.6640625" customWidth="1"/>
    <col min="3" max="3" width="17" style="163" customWidth="1"/>
    <col min="4" max="5" width="11" style="33"/>
    <col min="6" max="6" width="20" customWidth="1"/>
    <col min="8" max="8" width="19.5" customWidth="1"/>
    <col min="9" max="9" width="15.83203125" style="170" customWidth="1"/>
    <col min="13" max="13" width="7.1640625" style="174" customWidth="1"/>
    <col min="14" max="14" width="26.1640625" customWidth="1"/>
    <col min="15" max="15" width="27.1640625" customWidth="1"/>
  </cols>
  <sheetData>
    <row r="1" spans="1:15" x14ac:dyDescent="0.25">
      <c r="A1" s="1" t="s">
        <v>48</v>
      </c>
    </row>
    <row r="2" spans="1:15" x14ac:dyDescent="0.25">
      <c r="A2" s="2" t="s">
        <v>56</v>
      </c>
    </row>
    <row r="4" spans="1:15" x14ac:dyDescent="0.25">
      <c r="A4" s="228"/>
      <c r="B4" s="12"/>
      <c r="C4" s="164"/>
      <c r="D4" s="12"/>
      <c r="E4" s="12"/>
      <c r="F4" s="12"/>
      <c r="G4" s="228"/>
      <c r="H4" s="12"/>
      <c r="I4" s="164"/>
      <c r="J4" s="12"/>
      <c r="K4" s="12"/>
      <c r="L4" s="12"/>
      <c r="M4" s="90"/>
      <c r="N4" s="14"/>
      <c r="O4" s="12"/>
    </row>
    <row r="5" spans="1:15" x14ac:dyDescent="0.25">
      <c r="A5" s="2" t="s">
        <v>65</v>
      </c>
      <c r="B5" s="2"/>
      <c r="C5" s="165"/>
      <c r="D5" s="2"/>
      <c r="E5" s="2"/>
      <c r="F5" s="2"/>
      <c r="G5" s="2" t="s">
        <v>3</v>
      </c>
      <c r="H5" s="2"/>
      <c r="I5" s="235"/>
      <c r="J5" s="2"/>
      <c r="K5" s="2"/>
      <c r="L5" s="33"/>
      <c r="M5" s="2"/>
      <c r="N5" s="33"/>
      <c r="O5" s="33"/>
    </row>
    <row r="6" spans="1:15" x14ac:dyDescent="0.25">
      <c r="A6" s="33" t="s">
        <v>66</v>
      </c>
      <c r="B6" s="33"/>
      <c r="C6" s="4" t="s">
        <v>20</v>
      </c>
      <c r="D6" s="4" t="s">
        <v>67</v>
      </c>
      <c r="E6" s="4" t="s">
        <v>68</v>
      </c>
      <c r="F6" s="33"/>
      <c r="G6" s="33" t="s">
        <v>69</v>
      </c>
      <c r="H6" s="33"/>
      <c r="I6" s="4" t="s">
        <v>20</v>
      </c>
      <c r="J6" s="4" t="s">
        <v>67</v>
      </c>
      <c r="K6" s="4" t="s">
        <v>68</v>
      </c>
      <c r="L6" s="33"/>
      <c r="M6" s="2"/>
      <c r="N6" s="33"/>
      <c r="O6" s="4"/>
    </row>
    <row r="7" spans="1:15" x14ac:dyDescent="0.25">
      <c r="A7" s="3"/>
      <c r="B7" s="3"/>
      <c r="C7" s="229"/>
      <c r="D7" s="145"/>
      <c r="E7" s="145"/>
      <c r="F7" s="3"/>
      <c r="G7" s="3"/>
      <c r="H7" s="3"/>
      <c r="I7" s="229"/>
      <c r="J7" s="145"/>
      <c r="K7" s="145"/>
      <c r="L7" s="33"/>
      <c r="M7" s="5" t="s">
        <v>70</v>
      </c>
      <c r="N7" s="33"/>
      <c r="O7" s="5" t="s">
        <v>71</v>
      </c>
    </row>
    <row r="8" spans="1:15" x14ac:dyDescent="0.25">
      <c r="A8" s="230" t="s">
        <v>4</v>
      </c>
      <c r="B8" s="19" t="s">
        <v>57</v>
      </c>
      <c r="C8" s="236">
        <v>2.23</v>
      </c>
      <c r="D8" s="151">
        <v>3</v>
      </c>
      <c r="E8" s="151">
        <v>5</v>
      </c>
      <c r="F8" s="21"/>
      <c r="G8" s="230" t="s">
        <v>4</v>
      </c>
      <c r="H8" s="19" t="s">
        <v>57</v>
      </c>
      <c r="I8" s="236">
        <v>6.06</v>
      </c>
      <c r="J8" s="151">
        <v>3</v>
      </c>
      <c r="K8" s="151">
        <v>5</v>
      </c>
      <c r="L8" s="33"/>
      <c r="M8" s="232">
        <v>1</v>
      </c>
      <c r="N8" s="85" t="s">
        <v>58</v>
      </c>
      <c r="O8" s="231" t="s">
        <v>200</v>
      </c>
    </row>
    <row r="9" spans="1:15" x14ac:dyDescent="0.25">
      <c r="A9" s="233" t="s">
        <v>5</v>
      </c>
      <c r="B9" s="19" t="s">
        <v>58</v>
      </c>
      <c r="C9" s="236">
        <v>3.43</v>
      </c>
      <c r="D9" s="151">
        <v>2</v>
      </c>
      <c r="E9" s="151">
        <v>8</v>
      </c>
      <c r="F9" s="21"/>
      <c r="G9" s="233" t="s">
        <v>5</v>
      </c>
      <c r="H9" s="19" t="s">
        <v>58</v>
      </c>
      <c r="I9" s="236">
        <v>9.27</v>
      </c>
      <c r="J9" s="151">
        <v>1</v>
      </c>
      <c r="K9" s="151">
        <v>10</v>
      </c>
      <c r="L9" s="33"/>
      <c r="M9" s="232">
        <v>2</v>
      </c>
      <c r="N9" s="85" t="s">
        <v>176</v>
      </c>
      <c r="O9" s="231" t="s">
        <v>201</v>
      </c>
    </row>
    <row r="10" spans="1:15" x14ac:dyDescent="0.25">
      <c r="A10" s="25" t="s">
        <v>6</v>
      </c>
      <c r="B10" s="19" t="s">
        <v>59</v>
      </c>
      <c r="C10" s="236" t="s">
        <v>183</v>
      </c>
      <c r="D10" s="151" t="s">
        <v>183</v>
      </c>
      <c r="E10" s="151"/>
      <c r="F10" s="21"/>
      <c r="G10" s="25" t="s">
        <v>6</v>
      </c>
      <c r="H10" s="19" t="s">
        <v>59</v>
      </c>
      <c r="I10" s="245" t="s">
        <v>183</v>
      </c>
      <c r="J10" s="233" t="s">
        <v>183</v>
      </c>
      <c r="K10" s="151"/>
      <c r="L10" s="33"/>
      <c r="M10" s="178">
        <v>3</v>
      </c>
      <c r="N10" s="19" t="s">
        <v>57</v>
      </c>
      <c r="O10" s="231">
        <v>10</v>
      </c>
    </row>
    <row r="11" spans="1:15" x14ac:dyDescent="0.25">
      <c r="A11" s="26" t="s">
        <v>7</v>
      </c>
      <c r="B11" s="85" t="s">
        <v>176</v>
      </c>
      <c r="C11" s="236">
        <v>8.66</v>
      </c>
      <c r="D11" s="151">
        <v>1</v>
      </c>
      <c r="E11" s="151">
        <v>10</v>
      </c>
      <c r="F11" s="21"/>
      <c r="G11" s="26" t="s">
        <v>7</v>
      </c>
      <c r="H11" s="85" t="s">
        <v>176</v>
      </c>
      <c r="I11" s="236">
        <v>8.83</v>
      </c>
      <c r="J11" s="151">
        <v>2</v>
      </c>
      <c r="K11" s="151">
        <v>8</v>
      </c>
      <c r="L11" s="33"/>
      <c r="M11" s="178">
        <v>4</v>
      </c>
      <c r="N11" s="85"/>
      <c r="O11" s="231"/>
    </row>
    <row r="12" spans="1:15" x14ac:dyDescent="0.25">
      <c r="A12" s="98" t="s">
        <v>42</v>
      </c>
      <c r="B12" s="85"/>
      <c r="C12" s="47"/>
      <c r="D12" s="19"/>
      <c r="E12" s="19"/>
      <c r="F12" s="33"/>
      <c r="G12" s="98" t="s">
        <v>42</v>
      </c>
      <c r="H12" s="85"/>
      <c r="I12" s="47"/>
      <c r="J12" s="19"/>
      <c r="K12" s="19"/>
      <c r="L12" s="33"/>
      <c r="M12" s="180">
        <v>5</v>
      </c>
      <c r="N12" s="85"/>
      <c r="O12" s="19"/>
    </row>
    <row r="13" spans="1:15" x14ac:dyDescent="0.25">
      <c r="A13" s="33"/>
      <c r="B13" s="33"/>
      <c r="F13" s="33"/>
      <c r="G13" s="33"/>
      <c r="H13" s="33"/>
      <c r="I13" s="163"/>
      <c r="J13" s="33"/>
      <c r="K13" s="33"/>
      <c r="L13" s="33"/>
      <c r="M13" s="2"/>
      <c r="N13" s="33"/>
      <c r="O13" s="33"/>
    </row>
    <row r="14" spans="1:15" x14ac:dyDescent="0.25">
      <c r="A14" s="33"/>
      <c r="B14" s="33"/>
      <c r="F14" s="33"/>
      <c r="G14" s="33"/>
      <c r="H14" s="33"/>
      <c r="I14" s="167"/>
      <c r="J14" s="227"/>
      <c r="K14" s="33"/>
      <c r="L14" s="33"/>
      <c r="M14" s="2"/>
      <c r="N14" s="33"/>
      <c r="O14" s="33"/>
    </row>
    <row r="15" spans="1:15" x14ac:dyDescent="0.25">
      <c r="A15" s="33"/>
      <c r="B15" s="33"/>
      <c r="F15" s="33"/>
      <c r="G15" s="33"/>
      <c r="H15" s="33"/>
      <c r="I15" s="167"/>
      <c r="J15" s="227"/>
      <c r="K15" s="33"/>
      <c r="L15" s="33"/>
      <c r="M15" s="2"/>
      <c r="N15" s="33"/>
      <c r="O15" s="33"/>
    </row>
    <row r="16" spans="1:15" x14ac:dyDescent="0.25">
      <c r="A16" s="146" t="s">
        <v>73</v>
      </c>
      <c r="B16" s="3"/>
      <c r="C16" s="166"/>
      <c r="D16" s="3"/>
      <c r="E16" s="3"/>
      <c r="F16" s="3"/>
      <c r="G16" s="3"/>
      <c r="H16" s="33"/>
      <c r="I16" s="167"/>
      <c r="J16" s="227"/>
      <c r="K16" s="33"/>
      <c r="L16" s="33"/>
      <c r="M16" s="2"/>
      <c r="N16" s="33"/>
      <c r="O16" s="33"/>
    </row>
    <row r="17" spans="1:15" x14ac:dyDescent="0.25">
      <c r="A17" s="146" t="s">
        <v>74</v>
      </c>
      <c r="B17" s="3"/>
      <c r="C17" s="166"/>
      <c r="D17" s="3"/>
      <c r="E17" s="3"/>
      <c r="F17" s="3"/>
      <c r="G17" s="3"/>
      <c r="H17" s="33"/>
      <c r="I17" s="167"/>
      <c r="J17" s="227"/>
      <c r="K17" s="33"/>
      <c r="L17" s="33"/>
      <c r="M17" s="2"/>
      <c r="N17" s="33"/>
      <c r="O17" s="33"/>
    </row>
    <row r="18" spans="1:15" x14ac:dyDescent="0.25">
      <c r="A18" s="146" t="s">
        <v>75</v>
      </c>
      <c r="B18" s="3"/>
      <c r="C18" s="166"/>
      <c r="D18" s="3"/>
      <c r="E18" s="3"/>
      <c r="F18" s="3"/>
      <c r="G18" s="3"/>
      <c r="H18" s="33"/>
      <c r="I18" s="163"/>
      <c r="J18" s="33"/>
      <c r="K18" s="33"/>
      <c r="L18" s="33"/>
      <c r="M18" s="2"/>
      <c r="N18" s="33"/>
      <c r="O18" s="33"/>
    </row>
    <row r="19" spans="1:15" x14ac:dyDescent="0.25">
      <c r="A19" s="146" t="s">
        <v>76</v>
      </c>
      <c r="B19" s="3"/>
      <c r="C19" s="166"/>
      <c r="D19" s="3"/>
      <c r="E19" s="3"/>
      <c r="F19" s="3"/>
      <c r="G19" s="3"/>
      <c r="H19" s="33"/>
      <c r="I19" s="163"/>
      <c r="J19" s="33"/>
      <c r="K19" s="33"/>
      <c r="L19" s="33"/>
      <c r="M19" s="2"/>
      <c r="N19" s="33"/>
      <c r="O19" s="33"/>
    </row>
    <row r="20" spans="1:15" x14ac:dyDescent="0.25">
      <c r="A20" s="146" t="s">
        <v>77</v>
      </c>
      <c r="B20" s="3"/>
      <c r="C20" s="166"/>
      <c r="D20" s="3"/>
      <c r="E20" s="3"/>
      <c r="F20" s="3"/>
      <c r="G20" s="3"/>
      <c r="H20" s="33"/>
      <c r="I20" s="163"/>
      <c r="J20" s="33"/>
      <c r="K20" s="33"/>
      <c r="L20" s="33"/>
      <c r="M20" s="2"/>
      <c r="N20" s="33"/>
      <c r="O20" s="33"/>
    </row>
    <row r="21" spans="1:15" x14ac:dyDescent="0.25">
      <c r="A21" s="146" t="s">
        <v>78</v>
      </c>
      <c r="B21" s="33"/>
      <c r="F21" s="33"/>
      <c r="G21" s="33"/>
      <c r="H21" s="33"/>
      <c r="I21" s="163"/>
      <c r="J21" s="33"/>
      <c r="K21" s="33"/>
      <c r="L21" s="33"/>
      <c r="M21" s="2"/>
      <c r="N21" s="33"/>
      <c r="O21" s="33"/>
    </row>
    <row r="22" spans="1:15" x14ac:dyDescent="0.25">
      <c r="A22" s="33"/>
      <c r="B22" s="33"/>
      <c r="F22" s="33"/>
      <c r="G22" s="33"/>
      <c r="H22" s="33"/>
      <c r="I22" s="163"/>
      <c r="J22" s="33"/>
      <c r="K22" s="33"/>
      <c r="L22" s="33"/>
      <c r="M22" s="2"/>
      <c r="N22" s="33"/>
      <c r="O22" s="33"/>
    </row>
    <row r="23" spans="1:15" x14ac:dyDescent="0.25">
      <c r="A23" s="33"/>
      <c r="B23" s="33"/>
      <c r="F23" s="33"/>
      <c r="G23" s="33"/>
      <c r="H23" s="33"/>
      <c r="I23" s="163"/>
      <c r="J23" s="33"/>
      <c r="K23" s="33"/>
      <c r="L23" s="33"/>
      <c r="M23" s="2"/>
      <c r="N23" s="33"/>
      <c r="O23" s="33"/>
    </row>
    <row r="24" spans="1:15" x14ac:dyDescent="0.25">
      <c r="A24" s="33"/>
      <c r="B24" s="227"/>
      <c r="C24" s="167"/>
      <c r="F24" s="33"/>
      <c r="G24" s="33"/>
      <c r="H24" s="33"/>
      <c r="I24" s="163"/>
      <c r="J24" s="33"/>
      <c r="K24" s="33"/>
      <c r="L24" s="33"/>
      <c r="M24" s="2"/>
      <c r="N24" s="33"/>
      <c r="O24" s="33"/>
    </row>
  </sheetData>
  <phoneticPr fontId="36" type="noConversion"/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SCHEDULE</vt:lpstr>
      <vt:lpstr>O70 Men</vt:lpstr>
      <vt:lpstr>O65 Men</vt:lpstr>
      <vt:lpstr>O60 Men</vt:lpstr>
      <vt:lpstr>O55 Men</vt:lpstr>
      <vt:lpstr>O50 Men</vt:lpstr>
      <vt:lpstr>O45 Men</vt:lpstr>
      <vt:lpstr>O40 Men</vt:lpstr>
      <vt:lpstr>O40 Women</vt:lpstr>
      <vt:lpstr>Open Men</vt:lpstr>
      <vt:lpstr>Open Women &amp; U18 Girls</vt:lpstr>
      <vt:lpstr>Under 18 Boys</vt:lpstr>
      <vt:lpstr>O40 Mens Log</vt:lpstr>
      <vt:lpstr>Open Mens Log</vt:lpstr>
      <vt:lpstr>Junior Log</vt:lpstr>
      <vt:lpstr>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2018-06-24T01:59:03Z</cp:lastPrinted>
  <dcterms:created xsi:type="dcterms:W3CDTF">2018-06-14T01:28:28Z</dcterms:created>
  <dcterms:modified xsi:type="dcterms:W3CDTF">2018-06-24T02:11:47Z</dcterms:modified>
</cp:coreProperties>
</file>