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42A0A53E-B68C-F34E-A646-0DA4CDB41CD6}" xr6:coauthVersionLast="32" xr6:coauthVersionMax="32" xr10:uidLastSave="{00000000-0000-0000-0000-000000000000}"/>
  <bookViews>
    <workbookView xWindow="0" yWindow="460" windowWidth="25600" windowHeight="15920" xr2:uid="{00000000-000D-0000-FFFF-FFFF00000000}"/>
  </bookViews>
  <sheets>
    <sheet name="Schedule" sheetId="5" r:id="rId1"/>
    <sheet name="Senior Boys" sheetId="1" r:id="rId2"/>
    <sheet name="Junior boys" sheetId="2" r:id="rId3"/>
    <sheet name="Senior Girls" sheetId="3" r:id="rId4"/>
    <sheet name="Junior Girls" sheetId="4" r:id="rId5"/>
    <sheet name="RESULTS" sheetId="6" r:id="rId6"/>
  </sheets>
  <definedNames>
    <definedName name="_xlnm.Print_Area" localSheetId="5">RESULTS!$A$2:$K$56</definedName>
    <definedName name="_xlnm.Print_Area" localSheetId="0">Schedule!$J$18:$N$51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" i="1" l="1"/>
  <c r="W35" i="1"/>
  <c r="M26" i="2"/>
  <c r="M19" i="4"/>
  <c r="M18" i="4"/>
  <c r="H25" i="3"/>
  <c r="H24" i="3"/>
  <c r="H23" i="3"/>
  <c r="H22" i="3"/>
  <c r="M19" i="3"/>
  <c r="M18" i="3"/>
  <c r="H12" i="3"/>
  <c r="M17" i="3"/>
  <c r="H10" i="3"/>
  <c r="M16" i="3"/>
  <c r="H11" i="3"/>
  <c r="M48" i="2"/>
  <c r="M47" i="2"/>
  <c r="R40" i="2"/>
  <c r="M46" i="2"/>
  <c r="M41" i="2"/>
  <c r="R37" i="2"/>
  <c r="M40" i="2"/>
  <c r="R39" i="2"/>
  <c r="M39" i="2"/>
  <c r="R38" i="2"/>
  <c r="W36" i="2"/>
  <c r="W35" i="2"/>
  <c r="W34" i="2"/>
  <c r="M34" i="2"/>
  <c r="W33" i="2"/>
  <c r="M33" i="2"/>
  <c r="R32" i="2"/>
  <c r="R31" i="2"/>
  <c r="R30" i="2"/>
  <c r="R29" i="2"/>
  <c r="M27" i="2"/>
  <c r="R39" i="1"/>
  <c r="R38" i="1"/>
  <c r="R37" i="1"/>
  <c r="R32" i="1"/>
  <c r="W34" i="1"/>
  <c r="R29" i="1"/>
  <c r="W33" i="1"/>
  <c r="R31" i="1"/>
  <c r="R30" i="1"/>
</calcChain>
</file>

<file path=xl/sharedStrings.xml><?xml version="1.0" encoding="utf-8"?>
<sst xmlns="http://schemas.openxmlformats.org/spreadsheetml/2006/main" count="1192" uniqueCount="248">
  <si>
    <t>ROUND 1</t>
  </si>
  <si>
    <t xml:space="preserve">Heat Total </t>
  </si>
  <si>
    <t xml:space="preserve">Place </t>
  </si>
  <si>
    <t>Rd1 Ht1</t>
  </si>
  <si>
    <t>Red</t>
  </si>
  <si>
    <t>White</t>
  </si>
  <si>
    <t>ROUND 2</t>
  </si>
  <si>
    <t>Yellow</t>
  </si>
  <si>
    <t>Rd2 Ht 1</t>
  </si>
  <si>
    <t>Blue</t>
  </si>
  <si>
    <t>Rd1 Ht2</t>
  </si>
  <si>
    <t>Rd1 Ht3</t>
  </si>
  <si>
    <t>Rd2 Ht2</t>
  </si>
  <si>
    <t>Q-FINAL</t>
  </si>
  <si>
    <t>HEAT TOTAL</t>
  </si>
  <si>
    <t xml:space="preserve">PLACE  </t>
  </si>
  <si>
    <t>Rd3 Ht1</t>
  </si>
  <si>
    <t xml:space="preserve"> </t>
  </si>
  <si>
    <t>Rd1 Ht4</t>
  </si>
  <si>
    <t>SEMI FINALS</t>
  </si>
  <si>
    <t>Ht1</t>
  </si>
  <si>
    <t xml:space="preserve">Rd2 Ht3 </t>
  </si>
  <si>
    <t>Rd1 Ht5</t>
  </si>
  <si>
    <t xml:space="preserve">Rd3 Ht2 </t>
  </si>
  <si>
    <t>FINAL</t>
  </si>
  <si>
    <t>Ht2</t>
  </si>
  <si>
    <t>Rd1 Ht6</t>
  </si>
  <si>
    <t xml:space="preserve">Rd3 Ht3 </t>
  </si>
  <si>
    <t>Rd1 Ht7</t>
  </si>
  <si>
    <t xml:space="preserve">Rd3 Ht4 </t>
  </si>
  <si>
    <t>Rd1 Ht8</t>
  </si>
  <si>
    <t>Rd1 Ht9</t>
  </si>
  <si>
    <t>Rd1 Ht10</t>
  </si>
  <si>
    <t>Rd1 Ht11</t>
  </si>
  <si>
    <t>Rd1 Ht12</t>
  </si>
  <si>
    <t>George Pittar</t>
  </si>
  <si>
    <t>Arch Whiteman</t>
  </si>
  <si>
    <t>Jamie Thomson</t>
  </si>
  <si>
    <t>Van Whiteman</t>
  </si>
  <si>
    <t>Tiaan Cronje</t>
  </si>
  <si>
    <t>Sam Stead</t>
  </si>
  <si>
    <t>Harry Setevenson</t>
  </si>
  <si>
    <t>Tas Grainger</t>
  </si>
  <si>
    <t>Tommy Golsby-Smith</t>
  </si>
  <si>
    <t>Noah Derwent</t>
  </si>
  <si>
    <t>Max White</t>
  </si>
  <si>
    <t>Jack Noakes</t>
  </si>
  <si>
    <t>Eric Ellery</t>
  </si>
  <si>
    <t>Malachi Cross</t>
  </si>
  <si>
    <t>Nicholas Gregory</t>
  </si>
  <si>
    <t>Sasha Osbourne</t>
  </si>
  <si>
    <t>Noah Wallis</t>
  </si>
  <si>
    <t>Jack Anderson</t>
  </si>
  <si>
    <t>Tom Bloore</t>
  </si>
  <si>
    <t>Oscar Blaikie</t>
  </si>
  <si>
    <t>Sam French</t>
  </si>
  <si>
    <t>Ben Walsh</t>
  </si>
  <si>
    <t>Gilbert Pybus</t>
  </si>
  <si>
    <t>TJ Gannon</t>
  </si>
  <si>
    <t>Josh Withers</t>
  </si>
  <si>
    <t>Ethan Dower</t>
  </si>
  <si>
    <t>Jonah Osbourne</t>
  </si>
  <si>
    <t>Link Beggs</t>
  </si>
  <si>
    <t>Jack Bannister</t>
  </si>
  <si>
    <t>Sam Partington</t>
  </si>
  <si>
    <t>Aydin Ince</t>
  </si>
  <si>
    <t>Josh McManus</t>
  </si>
  <si>
    <t>Tom Busselman</t>
  </si>
  <si>
    <t>Wilson Hall</t>
  </si>
  <si>
    <t>Ollie O'Rourke</t>
  </si>
  <si>
    <t>Jarvis Duncan</t>
  </si>
  <si>
    <t>Ruben Caseigt</t>
  </si>
  <si>
    <t>Oscar Trisic</t>
  </si>
  <si>
    <t>Harry Kelly</t>
  </si>
  <si>
    <t>Tom Hughes</t>
  </si>
  <si>
    <t>Hugo Stabback</t>
  </si>
  <si>
    <t>Kobe Bryant</t>
  </si>
  <si>
    <t>Declan Quail</t>
  </si>
  <si>
    <t>Max Drewe</t>
  </si>
  <si>
    <t>Nathan Rolls</t>
  </si>
  <si>
    <t>Andrei Hapi</t>
  </si>
  <si>
    <t>Sam Howell</t>
  </si>
  <si>
    <t>Forrest Finlay</t>
  </si>
  <si>
    <t>Green</t>
  </si>
  <si>
    <t>Mitchell Butler</t>
  </si>
  <si>
    <t>Beau Haoui</t>
  </si>
  <si>
    <t>Senior Boys</t>
  </si>
  <si>
    <t>North Schools Regional titles</t>
  </si>
  <si>
    <t>Axel Rose-Curotta</t>
  </si>
  <si>
    <t>Jasper Giddy</t>
  </si>
  <si>
    <t>Emerson Raper</t>
  </si>
  <si>
    <t>Luke Dujic</t>
  </si>
  <si>
    <t>Benny Wilson</t>
  </si>
  <si>
    <t>Jack webster</t>
  </si>
  <si>
    <t>Ethan Dodson</t>
  </si>
  <si>
    <t>Tyson Letts</t>
  </si>
  <si>
    <t>Will Kemp</t>
  </si>
  <si>
    <t>JT Stubbs</t>
  </si>
  <si>
    <t>Spike Wood</t>
  </si>
  <si>
    <t>Hunter Schmidt</t>
  </si>
  <si>
    <t>Sebastion Jones</t>
  </si>
  <si>
    <t>Oliver Brooks</t>
  </si>
  <si>
    <t>Kai Allen</t>
  </si>
  <si>
    <t>Saxon Reber</t>
  </si>
  <si>
    <t>Seb Van Buuren</t>
  </si>
  <si>
    <t>Lachie Selleck</t>
  </si>
  <si>
    <t>Cooper Hennessy</t>
  </si>
  <si>
    <t>Oscar Haynes</t>
  </si>
  <si>
    <t>Ethan Batchelar</t>
  </si>
  <si>
    <t>Oliver Heintz</t>
  </si>
  <si>
    <t>Tasman Parnell</t>
  </si>
  <si>
    <t>Byron Mawer</t>
  </si>
  <si>
    <t>Ben Hancock</t>
  </si>
  <si>
    <t>Benjamin Brunker</t>
  </si>
  <si>
    <t>Tom Wood</t>
  </si>
  <si>
    <t>Tom Morrison</t>
  </si>
  <si>
    <t>Xavier Bryce</t>
  </si>
  <si>
    <t>Kai Mcgovern</t>
  </si>
  <si>
    <t>Archie Mandin</t>
  </si>
  <si>
    <t>Luke McManus</t>
  </si>
  <si>
    <t>Luka Monnock</t>
  </si>
  <si>
    <t>Dylan Fawle</t>
  </si>
  <si>
    <t>Kai Patten</t>
  </si>
  <si>
    <t>Kai Walsh</t>
  </si>
  <si>
    <t>Thomas Mcpherson</t>
  </si>
  <si>
    <t>Hamish Howe</t>
  </si>
  <si>
    <t>Alessandro Fotea</t>
  </si>
  <si>
    <t>Cooper Todd</t>
  </si>
  <si>
    <t>Harrison Hardy</t>
  </si>
  <si>
    <t>Jasper Derwent</t>
  </si>
  <si>
    <t>Finley Batchelar</t>
  </si>
  <si>
    <t>Xavier Mclean</t>
  </si>
  <si>
    <t>Sebastian Holmes</t>
  </si>
  <si>
    <t>Gor Ozharovsky</t>
  </si>
  <si>
    <t>Theodore Reardon</t>
  </si>
  <si>
    <t>Rd2 Ht1</t>
  </si>
  <si>
    <t>Heat total</t>
  </si>
  <si>
    <t>Place</t>
  </si>
  <si>
    <t>Bohdi Leigh-Jones</t>
  </si>
  <si>
    <t>Jesse Starling</t>
  </si>
  <si>
    <t>Bella Grainger</t>
  </si>
  <si>
    <t>Nica Frayne</t>
  </si>
  <si>
    <t>Tiya Collins</t>
  </si>
  <si>
    <t>Hunter Kelleher</t>
  </si>
  <si>
    <t>Tessa Berkeley</t>
  </si>
  <si>
    <t>Bella Stevens</t>
  </si>
  <si>
    <t>Ruby Martys</t>
  </si>
  <si>
    <t>Brooke Carlson</t>
  </si>
  <si>
    <t>Kiahni Scott</t>
  </si>
  <si>
    <t>Sophie Mcfadden</t>
  </si>
  <si>
    <t>Jacinta Rogers</t>
  </si>
  <si>
    <t>Ciara Szymanski</t>
  </si>
  <si>
    <t>Ines Frayne</t>
  </si>
  <si>
    <t>GREEN</t>
  </si>
  <si>
    <t>Molly Donohoe</t>
  </si>
  <si>
    <t>Gabi Spake</t>
  </si>
  <si>
    <t>Lily Macdonald</t>
  </si>
  <si>
    <t>Kyla Whitfield</t>
  </si>
  <si>
    <t>Sienna Hinwood</t>
  </si>
  <si>
    <t>Eve Coulter</t>
  </si>
  <si>
    <t>Chloe Blount</t>
  </si>
  <si>
    <t>Ami Barnes</t>
  </si>
  <si>
    <t>Cayl Phillips</t>
  </si>
  <si>
    <t>Halina Morley</t>
  </si>
  <si>
    <t>Analise Kibble</t>
  </si>
  <si>
    <t>Zoe Prelc</t>
  </si>
  <si>
    <t>Nina Korgul</t>
  </si>
  <si>
    <t>Sophie Walters</t>
  </si>
  <si>
    <t>Kali Gray</t>
  </si>
  <si>
    <t>Mikayla Harvey</t>
  </si>
  <si>
    <t>Jessica Saunders</t>
  </si>
  <si>
    <t>Junior Boys</t>
  </si>
  <si>
    <t>Senior Girls</t>
  </si>
  <si>
    <t>Junior Girls</t>
  </si>
  <si>
    <t>Junior Divisions</t>
  </si>
  <si>
    <t>Senior Divisions</t>
  </si>
  <si>
    <t xml:space="preserve">Heat No. </t>
  </si>
  <si>
    <t>BOYS</t>
  </si>
  <si>
    <t xml:space="preserve">ROUND 1 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</si>
  <si>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</si>
  <si>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</si>
  <si>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</si>
  <si>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</si>
  <si>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</si>
  <si>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</si>
  <si>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</si>
  <si>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</si>
  <si>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</si>
  <si>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</si>
  <si>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</si>
  <si>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</si>
  <si>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GIRLS</t>
  </si>
  <si>
    <t xml:space="preserve">ROUND 2 </t>
  </si>
  <si>
    <t>QUARTER</t>
  </si>
  <si>
    <t>SEMI FINAL</t>
  </si>
  <si>
    <t>SEMI</t>
  </si>
  <si>
    <t>Monday 14th May 2018</t>
  </si>
  <si>
    <t>Tuesday 15th May 2018</t>
  </si>
  <si>
    <t>JUNIOR</t>
  </si>
  <si>
    <t>SENIOR</t>
  </si>
  <si>
    <t>Rd2 Ht4</t>
  </si>
  <si>
    <t>Rd2 Ht5</t>
  </si>
  <si>
    <t>Rd2 Ht6</t>
  </si>
  <si>
    <t>ROUND 3</t>
  </si>
  <si>
    <t>ROUND 4</t>
  </si>
  <si>
    <t>ROUND 5</t>
  </si>
  <si>
    <t>Sydney School Titles - North</t>
  </si>
  <si>
    <t>Running Schedule</t>
  </si>
  <si>
    <t>All HEAT TIMES = 15 minutes</t>
  </si>
  <si>
    <r>
      <t xml:space="preserve">Event Location  - Dee Why - </t>
    </r>
    <r>
      <rPr>
        <sz val="14"/>
        <color theme="1"/>
        <rFont val="Calibri"/>
        <family val="2"/>
        <scheme val="minor"/>
      </rPr>
      <t>Meet at Dee Why Surf Club</t>
    </r>
  </si>
  <si>
    <r>
      <t>7.15 check</t>
    </r>
    <r>
      <rPr>
        <sz val="14"/>
        <color theme="1"/>
        <rFont val="Calibri"/>
        <family val="2"/>
        <scheme val="minor"/>
      </rPr>
      <t>-in for 7.30 start</t>
    </r>
  </si>
  <si>
    <t xml:space="preserve"> Please note the event running schedule is ALWAYS subject to change</t>
  </si>
  <si>
    <t xml:space="preserve">First Heat of day check in at 7:15am for a 7:30am start </t>
  </si>
  <si>
    <t>2 Man heats will be a walk through, and the next heat will go straight out</t>
  </si>
  <si>
    <t xml:space="preserve">Event Hotline:  0458 247 212 </t>
  </si>
  <si>
    <t>Josh Thompson</t>
  </si>
  <si>
    <t>Joe Boaler</t>
  </si>
  <si>
    <t>Zane Browne</t>
  </si>
  <si>
    <t>Yani Marks</t>
  </si>
  <si>
    <t>Cancelled</t>
  </si>
  <si>
    <t>Heat Cancelled Due to Dangerous Conditions</t>
  </si>
  <si>
    <t>RESULTS -</t>
  </si>
  <si>
    <t>Individual Results</t>
  </si>
  <si>
    <t>School Results</t>
  </si>
  <si>
    <t>Barrenjoey High</t>
  </si>
  <si>
    <t>Narrabeen Sports</t>
  </si>
  <si>
    <t>NBSC Balgowlah</t>
  </si>
  <si>
    <t>Northern Beaches Christian</t>
  </si>
  <si>
    <t>Knox Grammar</t>
  </si>
  <si>
    <t>Mater Maria College</t>
  </si>
  <si>
    <t>Pittwater House</t>
  </si>
  <si>
    <t>NBSC Cromer</t>
  </si>
  <si>
    <t>St Lukes Grammar</t>
  </si>
  <si>
    <t>Pittwater High</t>
  </si>
  <si>
    <t>NBSC Mackellar</t>
  </si>
  <si>
    <t>Shore</t>
  </si>
  <si>
    <t>St Aloysius</t>
  </si>
  <si>
    <t>NBSC Manly</t>
  </si>
  <si>
    <t>St Pauls Manly</t>
  </si>
  <si>
    <t>Sianna Coulter</t>
  </si>
  <si>
    <t>St Augustines</t>
  </si>
  <si>
    <t>Queenwood Girls</t>
  </si>
  <si>
    <t>Pymble Ladies College</t>
  </si>
  <si>
    <t>Tiya Colins</t>
  </si>
  <si>
    <t>Queenswood Girls</t>
  </si>
  <si>
    <t>NBSC Freshwater</t>
  </si>
  <si>
    <t>Covenant Christian</t>
  </si>
  <si>
    <t>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</si>
</sst>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 (Body)_x0000_"/>
    </font>
    <font>
      <b/>
      <sz val="16"/>
      <color theme="1"/>
      <name val="Calibri"/>
      <family val="2"/>
      <scheme val="minor"/>
    </font>
    <font>
      <b/>
      <sz val="14"/>
      <color theme="1"/>
      <name val="Calibri (Body)_x0000_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Genev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ED3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8" fillId="0" borderId="0"/>
    <xf numFmtId="0" fontId="15" fillId="0" borderId="0"/>
  </cellStyleXfs>
  <cellXfs count="1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1" xfId="0" applyFont="1" applyFill="1" applyBorder="1"/>
    <xf numFmtId="0" fontId="6" fillId="0" borderId="2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3" xfId="0" applyFont="1" applyBorder="1"/>
    <xf numFmtId="0" fontId="3" fillId="0" borderId="2" xfId="0" applyFont="1" applyBorder="1"/>
    <xf numFmtId="0" fontId="6" fillId="0" borderId="4" xfId="0" applyFont="1" applyBorder="1"/>
    <xf numFmtId="0" fontId="5" fillId="0" borderId="5" xfId="0" applyFont="1" applyBorder="1"/>
    <xf numFmtId="0" fontId="3" fillId="3" borderId="2" xfId="0" applyFont="1" applyFill="1" applyBorder="1"/>
    <xf numFmtId="16" fontId="5" fillId="0" borderId="0" xfId="0" applyNumberFormat="1" applyFont="1"/>
    <xf numFmtId="0" fontId="3" fillId="4" borderId="6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7" fillId="0" borderId="0" xfId="0" applyFont="1"/>
    <xf numFmtId="0" fontId="5" fillId="5" borderId="1" xfId="0" applyFont="1" applyFill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4" fillId="0" borderId="2" xfId="0" applyFont="1" applyBorder="1"/>
    <xf numFmtId="0" fontId="7" fillId="0" borderId="2" xfId="0" applyFont="1" applyBorder="1"/>
    <xf numFmtId="0" fontId="4" fillId="6" borderId="6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2" fontId="7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7" borderId="6" xfId="0" applyFont="1" applyFill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/>
    <xf numFmtId="0" fontId="0" fillId="8" borderId="0" xfId="0" applyFill="1" applyBorder="1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1" fillId="0" borderId="0" xfId="1" applyFill="1" applyBorder="1"/>
    <xf numFmtId="0" fontId="1" fillId="8" borderId="0" xfId="1" applyFont="1" applyFill="1" applyBorder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10" borderId="2" xfId="0" applyFont="1" applyFill="1" applyBorder="1"/>
    <xf numFmtId="0" fontId="0" fillId="0" borderId="2" xfId="0" applyBorder="1"/>
    <xf numFmtId="0" fontId="10" fillId="10" borderId="2" xfId="0" applyFont="1" applyFill="1" applyBorder="1"/>
    <xf numFmtId="0" fontId="6" fillId="8" borderId="2" xfId="0" applyFont="1" applyFill="1" applyBorder="1"/>
    <xf numFmtId="0" fontId="0" fillId="0" borderId="2" xfId="0" applyFill="1" applyBorder="1" applyAlignment="1">
      <alignment horizontal="center"/>
    </xf>
    <xf numFmtId="0" fontId="6" fillId="0" borderId="0" xfId="0" applyFont="1" applyFill="1"/>
    <xf numFmtId="0" fontId="0" fillId="0" borderId="6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1" fillId="0" borderId="0" xfId="0" applyFont="1"/>
    <xf numFmtId="0" fontId="0" fillId="0" borderId="0" xfId="0" applyFill="1" applyBorder="1"/>
    <xf numFmtId="0" fontId="1" fillId="0" borderId="0" xfId="1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8" borderId="0" xfId="1" applyFill="1" applyBorder="1"/>
    <xf numFmtId="0" fontId="10" fillId="0" borderId="2" xfId="0" applyFont="1" applyFill="1" applyBorder="1"/>
    <xf numFmtId="0" fontId="12" fillId="10" borderId="2" xfId="0" applyFont="1" applyFill="1" applyBorder="1"/>
    <xf numFmtId="0" fontId="2" fillId="10" borderId="2" xfId="0" applyFont="1" applyFill="1" applyBorder="1"/>
    <xf numFmtId="0" fontId="10" fillId="0" borderId="2" xfId="0" applyFont="1" applyBorder="1"/>
    <xf numFmtId="0" fontId="1" fillId="0" borderId="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6" fillId="0" borderId="1" xfId="0" applyFont="1" applyBorder="1" applyAlignment="1">
      <alignment horizontal="center"/>
    </xf>
    <xf numFmtId="0" fontId="4" fillId="0" borderId="2" xfId="0" applyFont="1" applyFill="1" applyBorder="1"/>
    <xf numFmtId="0" fontId="3" fillId="0" borderId="0" xfId="0" quotePrefix="1" applyFont="1" applyAlignment="1">
      <alignment horizontal="left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9" fillId="8" borderId="0" xfId="1" applyFont="1" applyFill="1" applyBorder="1"/>
    <xf numFmtId="0" fontId="6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2" xfId="0" applyFont="1" applyBorder="1"/>
    <xf numFmtId="0" fontId="6" fillId="0" borderId="2" xfId="0" applyFont="1" applyFill="1" applyBorder="1" applyAlignment="1"/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 applyAlignment="1"/>
    <xf numFmtId="0" fontId="5" fillId="0" borderId="0" xfId="0" applyFont="1" applyAlignment="1"/>
    <xf numFmtId="0" fontId="7" fillId="0" borderId="9" xfId="0" applyFont="1" applyBorder="1" applyAlignment="1"/>
    <xf numFmtId="0" fontId="0" fillId="0" borderId="0" xfId="0" applyFont="1" applyAlignment="1">
      <alignment horizontal="center"/>
    </xf>
    <xf numFmtId="0" fontId="14" fillId="0" borderId="0" xfId="0" applyFont="1"/>
    <xf numFmtId="0" fontId="7" fillId="0" borderId="2" xfId="2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8" borderId="2" xfId="2" quotePrefix="1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2" xfId="0" applyFill="1" applyBorder="1"/>
    <xf numFmtId="0" fontId="7" fillId="8" borderId="2" xfId="2" applyFont="1" applyFill="1" applyBorder="1" applyAlignment="1">
      <alignment horizontal="left"/>
    </xf>
    <xf numFmtId="0" fontId="0" fillId="8" borderId="2" xfId="1" applyFont="1" applyFill="1" applyBorder="1"/>
    <xf numFmtId="0" fontId="0" fillId="0" borderId="0" xfId="0" applyFont="1" applyFill="1"/>
    <xf numFmtId="0" fontId="0" fillId="0" borderId="2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1" fillId="8" borderId="0" xfId="1" applyFill="1" applyBorder="1" applyAlignment="1">
      <alignment horizontal="left"/>
    </xf>
    <xf numFmtId="0" fontId="9" fillId="8" borderId="0" xfId="1" applyFont="1" applyFill="1" applyBorder="1" applyAlignment="1">
      <alignment horizontal="left"/>
    </xf>
    <xf numFmtId="0" fontId="0" fillId="8" borderId="2" xfId="1" applyFont="1" applyFill="1" applyBorder="1" applyAlignment="1">
      <alignment horizontal="left"/>
    </xf>
    <xf numFmtId="0" fontId="0" fillId="8" borderId="2" xfId="0" applyFont="1" applyFill="1" applyBorder="1"/>
    <xf numFmtId="0" fontId="8" fillId="8" borderId="2" xfId="3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9" fillId="8" borderId="2" xfId="1" applyFont="1" applyFill="1" applyBorder="1"/>
    <xf numFmtId="0" fontId="0" fillId="0" borderId="2" xfId="0" applyFill="1" applyBorder="1"/>
    <xf numFmtId="0" fontId="5" fillId="0" borderId="1" xfId="0" applyFont="1" applyBorder="1"/>
    <xf numFmtId="0" fontId="5" fillId="0" borderId="6" xfId="0" applyFont="1" applyBorder="1"/>
    <xf numFmtId="0" fontId="3" fillId="0" borderId="1" xfId="0" applyFont="1" applyBorder="1"/>
    <xf numFmtId="0" fontId="3" fillId="0" borderId="6" xfId="0" applyFont="1" applyBorder="1"/>
    <xf numFmtId="0" fontId="7" fillId="8" borderId="2" xfId="2" applyFont="1" applyFill="1" applyBorder="1" applyAlignment="1"/>
    <xf numFmtId="2" fontId="7" fillId="0" borderId="2" xfId="0" applyNumberFormat="1" applyFont="1" applyBorder="1" applyAlignment="1"/>
    <xf numFmtId="0" fontId="20" fillId="8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9" fillId="8" borderId="0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4" xr:uid="{00000000-0005-0000-0000-000003000000}"/>
    <cellStyle name="Normal_!1995WQS" xfId="3" xr:uid="{00000000-0005-0000-0000-000004000000}"/>
  </cellStyles>
  <dxfs count="0"/>
  <tableStyles count="0" defaultTableStyle="TableStyleMedium2" defaultPivotStyle="PivotStyleLight16"/>
  <colors>
    <mruColors>
      <color rgb="FF70E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P51"/>
  <sheetViews>
    <sheetView tabSelected="1" workbookViewId="0">
      <selection activeCell="H56" sqref="H56"/>
    </sheetView>
  </sheetViews>
  <sheetFormatPr baseColWidth="10" defaultRowHeight="16"/>
  <cols>
    <col min="7" max="7" width="13.83203125" customWidth="1"/>
    <col min="8" max="8" width="12.6640625" customWidth="1"/>
    <col min="13" max="13" width="13" customWidth="1"/>
    <col min="14" max="14" width="13.5" customWidth="1"/>
  </cols>
  <sheetData>
    <row r="2" spans="7:16" ht="31">
      <c r="G2" s="103"/>
      <c r="H2" s="103"/>
      <c r="I2" s="103"/>
      <c r="J2" s="113" t="s">
        <v>206</v>
      </c>
      <c r="K2" s="114"/>
      <c r="L2" s="115"/>
      <c r="M2" s="115"/>
      <c r="N2" s="116"/>
    </row>
    <row r="3" spans="7:16">
      <c r="G3" s="103"/>
      <c r="H3" s="103"/>
      <c r="I3" s="103"/>
      <c r="J3" s="114"/>
      <c r="K3" s="114"/>
      <c r="L3" s="115"/>
      <c r="M3" s="115"/>
      <c r="N3" s="115"/>
    </row>
    <row r="4" spans="7:16" ht="24">
      <c r="G4" s="103"/>
      <c r="H4" s="103"/>
      <c r="I4" s="103"/>
      <c r="J4" s="117" t="s">
        <v>207</v>
      </c>
      <c r="K4" s="114"/>
      <c r="L4" s="115"/>
      <c r="M4" s="115"/>
      <c r="N4" s="115"/>
    </row>
    <row r="5" spans="7:16">
      <c r="G5" s="103"/>
      <c r="H5" s="103"/>
      <c r="I5" s="103"/>
      <c r="J5" s="114"/>
      <c r="K5" s="114"/>
      <c r="L5" s="115"/>
      <c r="M5" s="115"/>
      <c r="N5" s="115"/>
    </row>
    <row r="6" spans="7:16" ht="19">
      <c r="G6" s="103"/>
      <c r="H6" s="103"/>
      <c r="I6" s="103"/>
      <c r="J6" s="118" t="s">
        <v>208</v>
      </c>
      <c r="K6" s="114"/>
      <c r="L6" s="115"/>
      <c r="M6" s="115"/>
      <c r="N6" s="119"/>
    </row>
    <row r="7" spans="7:16">
      <c r="G7" s="103"/>
      <c r="H7" s="103"/>
      <c r="I7" s="103"/>
      <c r="J7" s="114"/>
      <c r="K7" s="114"/>
      <c r="L7" s="115"/>
      <c r="M7" s="115"/>
      <c r="N7" s="115"/>
    </row>
    <row r="8" spans="7:16" ht="19">
      <c r="G8" s="103"/>
      <c r="H8" s="178" t="s">
        <v>209</v>
      </c>
      <c r="I8" s="178"/>
      <c r="J8" s="178"/>
      <c r="K8" s="178"/>
      <c r="L8" s="178"/>
      <c r="M8" s="120"/>
      <c r="N8" s="120"/>
    </row>
    <row r="9" spans="7:16" ht="19">
      <c r="G9" s="103"/>
      <c r="H9" s="103"/>
      <c r="I9" s="103"/>
      <c r="J9" s="121" t="s">
        <v>210</v>
      </c>
      <c r="K9" s="122"/>
      <c r="L9" s="120"/>
      <c r="M9" s="120"/>
      <c r="N9" s="120"/>
    </row>
    <row r="10" spans="7:16" ht="19">
      <c r="G10" s="103"/>
      <c r="H10" s="103"/>
      <c r="I10" s="103"/>
      <c r="J10" s="123" t="s">
        <v>211</v>
      </c>
      <c r="K10" s="114"/>
      <c r="L10" s="115"/>
      <c r="M10" s="115"/>
      <c r="N10" s="115"/>
      <c r="P10" s="103"/>
    </row>
    <row r="11" spans="7:16" ht="19">
      <c r="G11" s="103"/>
      <c r="H11" s="103"/>
      <c r="I11" s="103"/>
      <c r="J11" s="124" t="s">
        <v>212</v>
      </c>
      <c r="K11" s="125"/>
      <c r="L11" s="119"/>
      <c r="M11" s="126"/>
      <c r="N11" s="126"/>
      <c r="P11" s="52"/>
    </row>
    <row r="12" spans="7:16">
      <c r="G12" s="103"/>
      <c r="H12" s="103"/>
      <c r="I12" s="103"/>
      <c r="J12" s="114" t="s">
        <v>213</v>
      </c>
      <c r="K12" s="114"/>
      <c r="L12" s="127"/>
      <c r="M12" s="127"/>
      <c r="N12" s="127"/>
      <c r="P12" s="52"/>
    </row>
    <row r="13" spans="7:16">
      <c r="G13" s="103"/>
      <c r="H13" s="103"/>
      <c r="I13" s="128"/>
      <c r="J13" s="129" t="s">
        <v>214</v>
      </c>
      <c r="K13" s="129"/>
      <c r="L13" s="130"/>
      <c r="M13" s="127"/>
      <c r="N13" s="127"/>
      <c r="P13" s="52"/>
    </row>
    <row r="14" spans="7:16">
      <c r="P14" s="52"/>
    </row>
    <row r="15" spans="7:16">
      <c r="P15" s="52"/>
    </row>
    <row r="16" spans="7:16">
      <c r="P16" s="52"/>
    </row>
    <row r="17" spans="3:16">
      <c r="C17" s="103"/>
      <c r="D17" s="103"/>
      <c r="E17" s="104"/>
      <c r="F17" s="104"/>
      <c r="G17" s="104"/>
      <c r="H17" s="104"/>
      <c r="I17" s="104"/>
      <c r="J17" s="104"/>
      <c r="K17" s="103"/>
      <c r="L17" s="103"/>
      <c r="M17" s="103"/>
      <c r="N17" s="103"/>
      <c r="O17" s="103"/>
      <c r="P17" s="52"/>
    </row>
    <row r="18" spans="3:16" ht="19">
      <c r="C18" s="52"/>
      <c r="E18" s="105" t="s">
        <v>196</v>
      </c>
      <c r="F18" s="106"/>
      <c r="G18" s="178" t="s">
        <v>174</v>
      </c>
      <c r="H18" s="178"/>
      <c r="I18" s="103"/>
      <c r="K18" s="105" t="s">
        <v>197</v>
      </c>
      <c r="L18" s="107"/>
      <c r="M18" s="178" t="s">
        <v>175</v>
      </c>
      <c r="N18" s="178"/>
      <c r="O18" s="52"/>
      <c r="P18" s="52"/>
    </row>
    <row r="19" spans="3:16" ht="19">
      <c r="C19" s="52"/>
      <c r="D19" s="108" t="s">
        <v>176</v>
      </c>
      <c r="E19" s="103"/>
      <c r="F19" s="103"/>
      <c r="G19" s="103"/>
      <c r="H19" s="103"/>
      <c r="I19" s="103"/>
      <c r="J19" s="108" t="s">
        <v>176</v>
      </c>
      <c r="K19" s="103"/>
      <c r="L19" s="103"/>
      <c r="M19" s="103"/>
      <c r="N19" s="103"/>
      <c r="O19" s="52"/>
      <c r="P19" s="52"/>
    </row>
    <row r="20" spans="3:16" ht="19">
      <c r="C20" s="52"/>
      <c r="D20" s="108">
        <v>1</v>
      </c>
      <c r="E20" s="109" t="s">
        <v>198</v>
      </c>
      <c r="F20" s="109" t="s">
        <v>177</v>
      </c>
      <c r="G20" s="109" t="s">
        <v>178</v>
      </c>
      <c r="H20" s="109" t="s">
        <v>179</v>
      </c>
      <c r="I20" s="103"/>
      <c r="J20" s="108">
        <v>1</v>
      </c>
      <c r="K20" s="110" t="s">
        <v>199</v>
      </c>
      <c r="L20" s="110" t="s">
        <v>177</v>
      </c>
      <c r="M20" s="110" t="s">
        <v>178</v>
      </c>
      <c r="N20" s="110" t="s">
        <v>179</v>
      </c>
      <c r="O20" s="52"/>
      <c r="P20" s="52"/>
    </row>
    <row r="21" spans="3:16" ht="19">
      <c r="C21" s="52"/>
      <c r="D21" s="108">
        <v>2</v>
      </c>
      <c r="E21" s="109" t="s">
        <v>198</v>
      </c>
      <c r="F21" s="109" t="s">
        <v>177</v>
      </c>
      <c r="G21" s="109" t="s">
        <v>178</v>
      </c>
      <c r="H21" s="109" t="s">
        <v>180</v>
      </c>
      <c r="I21" s="103"/>
      <c r="J21" s="108">
        <v>2</v>
      </c>
      <c r="K21" s="110" t="s">
        <v>199</v>
      </c>
      <c r="L21" s="110" t="s">
        <v>177</v>
      </c>
      <c r="M21" s="110" t="s">
        <v>178</v>
      </c>
      <c r="N21" s="110" t="s">
        <v>180</v>
      </c>
      <c r="O21" s="52"/>
      <c r="P21" s="52"/>
    </row>
    <row r="22" spans="3:16" ht="19">
      <c r="C22" s="52"/>
      <c r="D22" s="108">
        <v>3</v>
      </c>
      <c r="E22" s="109" t="s">
        <v>198</v>
      </c>
      <c r="F22" s="109" t="s">
        <v>177</v>
      </c>
      <c r="G22" s="109" t="s">
        <v>0</v>
      </c>
      <c r="H22" s="109" t="s">
        <v>181</v>
      </c>
      <c r="I22" s="103"/>
      <c r="J22" s="108">
        <v>3</v>
      </c>
      <c r="K22" s="110" t="s">
        <v>199</v>
      </c>
      <c r="L22" s="110" t="s">
        <v>177</v>
      </c>
      <c r="M22" s="110" t="s">
        <v>178</v>
      </c>
      <c r="N22" s="110" t="s">
        <v>181</v>
      </c>
      <c r="O22" s="52"/>
      <c r="P22" s="52"/>
    </row>
    <row r="23" spans="3:16" ht="19">
      <c r="C23" s="52"/>
      <c r="D23" s="108">
        <v>4</v>
      </c>
      <c r="E23" s="109" t="s">
        <v>198</v>
      </c>
      <c r="F23" s="109" t="s">
        <v>177</v>
      </c>
      <c r="G23" s="109" t="s">
        <v>0</v>
      </c>
      <c r="H23" s="109" t="s">
        <v>182</v>
      </c>
      <c r="I23" s="103"/>
      <c r="J23" s="108">
        <v>4</v>
      </c>
      <c r="K23" s="110" t="s">
        <v>199</v>
      </c>
      <c r="L23" s="110" t="s">
        <v>177</v>
      </c>
      <c r="M23" s="110" t="s">
        <v>0</v>
      </c>
      <c r="N23" s="110" t="s">
        <v>182</v>
      </c>
      <c r="O23" s="52"/>
      <c r="P23" s="52"/>
    </row>
    <row r="24" spans="3:16" ht="19">
      <c r="C24" s="52"/>
      <c r="D24" s="108">
        <v>5</v>
      </c>
      <c r="E24" s="109" t="s">
        <v>198</v>
      </c>
      <c r="F24" s="109" t="s">
        <v>177</v>
      </c>
      <c r="G24" s="109" t="s">
        <v>0</v>
      </c>
      <c r="H24" s="109" t="s">
        <v>183</v>
      </c>
      <c r="I24" s="103"/>
      <c r="J24" s="108">
        <v>5</v>
      </c>
      <c r="K24" s="110" t="s">
        <v>199</v>
      </c>
      <c r="L24" s="110" t="s">
        <v>177</v>
      </c>
      <c r="M24" s="110" t="s">
        <v>0</v>
      </c>
      <c r="N24" s="110" t="s">
        <v>183</v>
      </c>
      <c r="O24" s="52"/>
      <c r="P24" s="52"/>
    </row>
    <row r="25" spans="3:16" ht="19">
      <c r="C25" s="52"/>
      <c r="D25" s="108">
        <v>6</v>
      </c>
      <c r="E25" s="109" t="s">
        <v>198</v>
      </c>
      <c r="F25" s="109" t="s">
        <v>177</v>
      </c>
      <c r="G25" s="109" t="s">
        <v>0</v>
      </c>
      <c r="H25" s="109" t="s">
        <v>184</v>
      </c>
      <c r="I25" s="103"/>
      <c r="J25" s="108">
        <v>6</v>
      </c>
      <c r="K25" s="110" t="s">
        <v>199</v>
      </c>
      <c r="L25" s="110" t="s">
        <v>177</v>
      </c>
      <c r="M25" s="110" t="s">
        <v>0</v>
      </c>
      <c r="N25" s="110" t="s">
        <v>184</v>
      </c>
      <c r="O25" s="52"/>
      <c r="P25" s="52"/>
    </row>
    <row r="26" spans="3:16" ht="19">
      <c r="C26" s="52"/>
      <c r="D26" s="108">
        <v>7</v>
      </c>
      <c r="E26" s="109" t="s">
        <v>198</v>
      </c>
      <c r="F26" s="109" t="s">
        <v>177</v>
      </c>
      <c r="G26" s="109" t="s">
        <v>0</v>
      </c>
      <c r="H26" s="109" t="s">
        <v>185</v>
      </c>
      <c r="I26" s="103"/>
      <c r="J26" s="108">
        <v>7</v>
      </c>
      <c r="K26" s="110" t="s">
        <v>199</v>
      </c>
      <c r="L26" s="110" t="s">
        <v>177</v>
      </c>
      <c r="M26" s="110" t="s">
        <v>0</v>
      </c>
      <c r="N26" s="110" t="s">
        <v>185</v>
      </c>
      <c r="O26" s="52"/>
      <c r="P26" s="52"/>
    </row>
    <row r="27" spans="3:16" ht="19">
      <c r="C27" s="52"/>
      <c r="D27" s="108">
        <v>8</v>
      </c>
      <c r="E27" s="109" t="s">
        <v>198</v>
      </c>
      <c r="F27" s="109" t="s">
        <v>177</v>
      </c>
      <c r="G27" s="109" t="s">
        <v>0</v>
      </c>
      <c r="H27" s="109" t="s">
        <v>186</v>
      </c>
      <c r="I27" s="103"/>
      <c r="J27" s="108">
        <v>8</v>
      </c>
      <c r="K27" s="110" t="s">
        <v>199</v>
      </c>
      <c r="L27" s="110" t="s">
        <v>177</v>
      </c>
      <c r="M27" s="110" t="s">
        <v>0</v>
      </c>
      <c r="N27" s="110" t="s">
        <v>186</v>
      </c>
      <c r="O27" s="52"/>
      <c r="P27" s="52"/>
    </row>
    <row r="28" spans="3:16" ht="19">
      <c r="C28" s="52"/>
      <c r="D28" s="108">
        <v>9</v>
      </c>
      <c r="E28" s="109" t="s">
        <v>198</v>
      </c>
      <c r="F28" s="109" t="s">
        <v>177</v>
      </c>
      <c r="G28" s="109" t="s">
        <v>0</v>
      </c>
      <c r="H28" s="109" t="s">
        <v>187</v>
      </c>
      <c r="I28" s="103"/>
      <c r="J28" s="108">
        <v>9</v>
      </c>
      <c r="K28" s="110" t="s">
        <v>199</v>
      </c>
      <c r="L28" s="110" t="s">
        <v>177</v>
      </c>
      <c r="M28" s="110" t="s">
        <v>0</v>
      </c>
      <c r="N28" s="110" t="s">
        <v>187</v>
      </c>
      <c r="O28" s="52"/>
      <c r="P28" s="52"/>
    </row>
    <row r="29" spans="3:16" ht="19">
      <c r="C29" s="52"/>
      <c r="D29" s="108">
        <v>10</v>
      </c>
      <c r="E29" s="109" t="s">
        <v>198</v>
      </c>
      <c r="F29" s="109" t="s">
        <v>177</v>
      </c>
      <c r="G29" s="109" t="s">
        <v>0</v>
      </c>
      <c r="H29" s="109" t="s">
        <v>188</v>
      </c>
      <c r="I29" s="103"/>
      <c r="J29" s="108">
        <v>10</v>
      </c>
      <c r="K29" s="110" t="s">
        <v>199</v>
      </c>
      <c r="L29" s="110" t="s">
        <v>177</v>
      </c>
      <c r="M29" s="110" t="s">
        <v>0</v>
      </c>
      <c r="N29" s="110" t="s">
        <v>188</v>
      </c>
      <c r="O29" s="52"/>
      <c r="P29" s="52"/>
    </row>
    <row r="30" spans="3:16" ht="19">
      <c r="C30" s="52"/>
      <c r="D30" s="108">
        <v>11</v>
      </c>
      <c r="E30" s="109" t="s">
        <v>198</v>
      </c>
      <c r="F30" s="109" t="s">
        <v>177</v>
      </c>
      <c r="G30" s="109" t="s">
        <v>0</v>
      </c>
      <c r="H30" s="109" t="s">
        <v>189</v>
      </c>
      <c r="I30" s="103"/>
      <c r="J30" s="108">
        <v>11</v>
      </c>
      <c r="K30" s="110" t="s">
        <v>199</v>
      </c>
      <c r="L30" s="110" t="s">
        <v>177</v>
      </c>
      <c r="M30" s="110" t="s">
        <v>0</v>
      </c>
      <c r="N30" s="110" t="s">
        <v>189</v>
      </c>
      <c r="O30" s="52"/>
      <c r="P30" s="52"/>
    </row>
    <row r="31" spans="3:16" ht="19">
      <c r="C31" s="52"/>
      <c r="D31" s="108">
        <v>12</v>
      </c>
      <c r="E31" s="109" t="s">
        <v>198</v>
      </c>
      <c r="F31" s="109" t="s">
        <v>177</v>
      </c>
      <c r="G31" s="109" t="s">
        <v>0</v>
      </c>
      <c r="H31" s="109" t="s">
        <v>190</v>
      </c>
      <c r="I31" s="103"/>
      <c r="J31" s="108">
        <v>12</v>
      </c>
      <c r="K31" s="110" t="s">
        <v>199</v>
      </c>
      <c r="L31" s="110" t="s">
        <v>177</v>
      </c>
      <c r="M31" s="110" t="s">
        <v>0</v>
      </c>
      <c r="N31" s="110" t="s">
        <v>190</v>
      </c>
      <c r="O31" s="52"/>
      <c r="P31" s="52"/>
    </row>
    <row r="32" spans="3:16" ht="19">
      <c r="C32" s="52"/>
      <c r="D32" s="108">
        <v>13</v>
      </c>
      <c r="E32" s="111" t="s">
        <v>198</v>
      </c>
      <c r="F32" s="111" t="s">
        <v>191</v>
      </c>
      <c r="G32" s="111" t="s">
        <v>0</v>
      </c>
      <c r="H32" s="111" t="s">
        <v>179</v>
      </c>
      <c r="I32" s="103"/>
      <c r="J32" s="108">
        <v>13</v>
      </c>
      <c r="K32" s="111" t="s">
        <v>199</v>
      </c>
      <c r="L32" s="111" t="s">
        <v>191</v>
      </c>
      <c r="M32" s="111" t="s">
        <v>6</v>
      </c>
      <c r="N32" s="111" t="s">
        <v>179</v>
      </c>
      <c r="O32" s="52"/>
      <c r="P32" s="52"/>
    </row>
    <row r="33" spans="3:16" ht="19">
      <c r="C33" s="52"/>
      <c r="D33" s="108">
        <v>14</v>
      </c>
      <c r="E33" s="111" t="s">
        <v>198</v>
      </c>
      <c r="F33" s="111" t="s">
        <v>191</v>
      </c>
      <c r="G33" s="111" t="s">
        <v>0</v>
      </c>
      <c r="H33" s="111" t="s">
        <v>180</v>
      </c>
      <c r="I33" s="103"/>
      <c r="J33" s="108">
        <v>14</v>
      </c>
      <c r="K33" s="111" t="s">
        <v>199</v>
      </c>
      <c r="L33" s="111" t="s">
        <v>191</v>
      </c>
      <c r="M33" s="111" t="s">
        <v>203</v>
      </c>
      <c r="N33" s="111" t="s">
        <v>180</v>
      </c>
      <c r="O33" s="52"/>
      <c r="P33" s="52"/>
    </row>
    <row r="34" spans="3:16" ht="19">
      <c r="C34" s="52"/>
      <c r="D34" s="108">
        <v>15</v>
      </c>
      <c r="E34" s="111" t="s">
        <v>198</v>
      </c>
      <c r="F34" s="111" t="s">
        <v>191</v>
      </c>
      <c r="G34" s="111" t="s">
        <v>0</v>
      </c>
      <c r="H34" s="111" t="s">
        <v>181</v>
      </c>
      <c r="I34" s="103"/>
      <c r="J34" s="108">
        <v>15</v>
      </c>
      <c r="K34" s="111" t="s">
        <v>199</v>
      </c>
      <c r="L34" s="111" t="s">
        <v>191</v>
      </c>
      <c r="M34" s="111" t="s">
        <v>204</v>
      </c>
      <c r="N34" s="111" t="s">
        <v>181</v>
      </c>
      <c r="O34" s="52"/>
      <c r="P34" s="52"/>
    </row>
    <row r="35" spans="3:16" ht="19">
      <c r="C35" s="52"/>
      <c r="D35" s="108">
        <v>16</v>
      </c>
      <c r="E35" s="111" t="s">
        <v>198</v>
      </c>
      <c r="F35" s="111" t="s">
        <v>191</v>
      </c>
      <c r="G35" s="111" t="s">
        <v>0</v>
      </c>
      <c r="H35" s="111" t="s">
        <v>182</v>
      </c>
      <c r="I35" s="103"/>
      <c r="J35" s="108">
        <v>16</v>
      </c>
      <c r="K35" s="111" t="s">
        <v>199</v>
      </c>
      <c r="L35" s="111" t="s">
        <v>191</v>
      </c>
      <c r="M35" s="111" t="s">
        <v>205</v>
      </c>
      <c r="N35" s="111" t="s">
        <v>182</v>
      </c>
      <c r="O35" s="52"/>
      <c r="P35" s="52"/>
    </row>
    <row r="36" spans="3:16" ht="19">
      <c r="C36" s="52"/>
      <c r="D36" s="108">
        <v>17</v>
      </c>
      <c r="E36" s="109" t="s">
        <v>198</v>
      </c>
      <c r="F36" s="109" t="s">
        <v>177</v>
      </c>
      <c r="G36" s="109" t="s">
        <v>6</v>
      </c>
      <c r="H36" s="109" t="s">
        <v>179</v>
      </c>
      <c r="I36" s="103"/>
      <c r="J36" s="108">
        <v>17</v>
      </c>
      <c r="K36" s="110" t="s">
        <v>199</v>
      </c>
      <c r="L36" s="110" t="s">
        <v>177</v>
      </c>
      <c r="M36" s="110" t="s">
        <v>192</v>
      </c>
      <c r="N36" s="110" t="s">
        <v>179</v>
      </c>
      <c r="O36" s="52"/>
      <c r="P36" s="52"/>
    </row>
    <row r="37" spans="3:16" ht="19">
      <c r="C37" s="52"/>
      <c r="D37" s="108">
        <v>18</v>
      </c>
      <c r="E37" s="109" t="s">
        <v>198</v>
      </c>
      <c r="F37" s="109" t="s">
        <v>177</v>
      </c>
      <c r="G37" s="109" t="s">
        <v>6</v>
      </c>
      <c r="H37" s="109" t="s">
        <v>180</v>
      </c>
      <c r="I37" s="103"/>
      <c r="J37" s="108">
        <v>18</v>
      </c>
      <c r="K37" s="110" t="s">
        <v>199</v>
      </c>
      <c r="L37" s="110" t="s">
        <v>177</v>
      </c>
      <c r="M37" s="110" t="s">
        <v>6</v>
      </c>
      <c r="N37" s="110" t="s">
        <v>180</v>
      </c>
      <c r="O37" s="52"/>
      <c r="P37" s="52"/>
    </row>
    <row r="38" spans="3:16" ht="19">
      <c r="C38" s="52"/>
      <c r="D38" s="108">
        <v>19</v>
      </c>
      <c r="E38" s="109" t="s">
        <v>198</v>
      </c>
      <c r="F38" s="109" t="s">
        <v>177</v>
      </c>
      <c r="G38" s="109" t="s">
        <v>6</v>
      </c>
      <c r="H38" s="109" t="s">
        <v>181</v>
      </c>
      <c r="I38" s="103"/>
      <c r="J38" s="108">
        <v>19</v>
      </c>
      <c r="K38" s="110" t="s">
        <v>199</v>
      </c>
      <c r="L38" s="110" t="s">
        <v>177</v>
      </c>
      <c r="M38" s="110" t="s">
        <v>6</v>
      </c>
      <c r="N38" s="110" t="s">
        <v>181</v>
      </c>
      <c r="O38" s="52"/>
      <c r="P38" s="52"/>
    </row>
    <row r="39" spans="3:16" ht="19">
      <c r="C39" s="52"/>
      <c r="D39" s="108">
        <v>20</v>
      </c>
      <c r="E39" s="109" t="s">
        <v>198</v>
      </c>
      <c r="F39" s="109" t="s">
        <v>177</v>
      </c>
      <c r="G39" s="109" t="s">
        <v>6</v>
      </c>
      <c r="H39" s="109" t="s">
        <v>182</v>
      </c>
      <c r="I39" s="103"/>
      <c r="J39" s="108">
        <v>20</v>
      </c>
      <c r="K39" s="110" t="s">
        <v>199</v>
      </c>
      <c r="L39" s="110" t="s">
        <v>177</v>
      </c>
      <c r="M39" s="110" t="s">
        <v>6</v>
      </c>
      <c r="N39" s="110" t="s">
        <v>182</v>
      </c>
      <c r="O39" s="52"/>
      <c r="P39" s="52"/>
    </row>
    <row r="40" spans="3:16" ht="19">
      <c r="C40" s="52"/>
      <c r="D40" s="108">
        <v>21</v>
      </c>
      <c r="E40" s="109" t="s">
        <v>198</v>
      </c>
      <c r="F40" s="109" t="s">
        <v>177</v>
      </c>
      <c r="G40" s="109" t="s">
        <v>6</v>
      </c>
      <c r="H40" s="109" t="s">
        <v>183</v>
      </c>
      <c r="I40" s="103"/>
      <c r="J40" s="108">
        <v>21</v>
      </c>
      <c r="K40" s="110" t="s">
        <v>199</v>
      </c>
      <c r="L40" s="110" t="s">
        <v>177</v>
      </c>
      <c r="M40" s="110" t="s">
        <v>6</v>
      </c>
      <c r="N40" s="110" t="s">
        <v>183</v>
      </c>
      <c r="O40" s="52"/>
      <c r="P40" s="52"/>
    </row>
    <row r="41" spans="3:16" ht="19">
      <c r="C41" s="52"/>
      <c r="D41" s="108">
        <v>22</v>
      </c>
      <c r="E41" s="109" t="s">
        <v>198</v>
      </c>
      <c r="F41" s="109" t="s">
        <v>177</v>
      </c>
      <c r="G41" s="109" t="s">
        <v>6</v>
      </c>
      <c r="H41" s="109" t="s">
        <v>184</v>
      </c>
      <c r="I41" s="103"/>
      <c r="J41" s="108">
        <v>22</v>
      </c>
      <c r="K41" s="110" t="s">
        <v>199</v>
      </c>
      <c r="L41" s="110" t="s">
        <v>177</v>
      </c>
      <c r="M41" s="110" t="s">
        <v>6</v>
      </c>
      <c r="N41" s="110" t="s">
        <v>184</v>
      </c>
      <c r="O41" s="52"/>
      <c r="P41" s="52"/>
    </row>
    <row r="42" spans="3:16" ht="19">
      <c r="C42" s="52"/>
      <c r="D42" s="108">
        <v>23</v>
      </c>
      <c r="E42" s="112" t="s">
        <v>198</v>
      </c>
      <c r="F42" s="112" t="s">
        <v>177</v>
      </c>
      <c r="G42" s="112" t="s">
        <v>193</v>
      </c>
      <c r="H42" s="112" t="s">
        <v>179</v>
      </c>
      <c r="I42" s="103"/>
      <c r="J42" s="108">
        <v>23</v>
      </c>
      <c r="K42" s="110" t="s">
        <v>199</v>
      </c>
      <c r="L42" s="110" t="s">
        <v>177</v>
      </c>
      <c r="M42" s="110" t="s">
        <v>193</v>
      </c>
      <c r="N42" s="110" t="s">
        <v>179</v>
      </c>
      <c r="O42" s="52"/>
      <c r="P42" s="52"/>
    </row>
    <row r="43" spans="3:16" ht="19">
      <c r="C43" s="52"/>
      <c r="D43" s="108">
        <v>24</v>
      </c>
      <c r="E43" s="112" t="s">
        <v>198</v>
      </c>
      <c r="F43" s="112" t="s">
        <v>177</v>
      </c>
      <c r="G43" s="112" t="s">
        <v>193</v>
      </c>
      <c r="H43" s="112" t="s">
        <v>180</v>
      </c>
      <c r="I43" s="103"/>
      <c r="J43" s="108">
        <v>24</v>
      </c>
      <c r="K43" s="110" t="s">
        <v>199</v>
      </c>
      <c r="L43" s="110" t="s">
        <v>177</v>
      </c>
      <c r="M43" s="110" t="s">
        <v>193</v>
      </c>
      <c r="N43" s="110" t="s">
        <v>180</v>
      </c>
      <c r="O43" s="52"/>
      <c r="P43" s="52"/>
    </row>
    <row r="44" spans="3:16" ht="19">
      <c r="C44" s="52"/>
      <c r="D44" s="108">
        <v>25</v>
      </c>
      <c r="E44" s="112" t="s">
        <v>198</v>
      </c>
      <c r="F44" s="112" t="s">
        <v>177</v>
      </c>
      <c r="G44" s="112" t="s">
        <v>193</v>
      </c>
      <c r="H44" s="112" t="s">
        <v>181</v>
      </c>
      <c r="I44" s="103"/>
      <c r="J44" s="108">
        <v>25</v>
      </c>
      <c r="K44" s="110" t="s">
        <v>199</v>
      </c>
      <c r="L44" s="110" t="s">
        <v>177</v>
      </c>
      <c r="M44" s="110" t="s">
        <v>193</v>
      </c>
      <c r="N44" s="110" t="s">
        <v>181</v>
      </c>
      <c r="O44" s="52"/>
      <c r="P44" s="52"/>
    </row>
    <row r="45" spans="3:16" ht="19">
      <c r="C45" s="52"/>
      <c r="D45" s="108">
        <v>26</v>
      </c>
      <c r="E45" s="112" t="s">
        <v>198</v>
      </c>
      <c r="F45" s="112" t="s">
        <v>177</v>
      </c>
      <c r="G45" s="112" t="s">
        <v>193</v>
      </c>
      <c r="H45" s="112" t="s">
        <v>182</v>
      </c>
      <c r="I45" s="103"/>
      <c r="J45" s="108">
        <v>26</v>
      </c>
      <c r="K45" s="110" t="s">
        <v>199</v>
      </c>
      <c r="L45" s="110" t="s">
        <v>177</v>
      </c>
      <c r="M45" s="110" t="s">
        <v>193</v>
      </c>
      <c r="N45" s="110" t="s">
        <v>182</v>
      </c>
      <c r="O45" s="52"/>
      <c r="P45" s="52"/>
    </row>
    <row r="46" spans="3:16" ht="19">
      <c r="C46" s="52"/>
      <c r="D46" s="108">
        <v>27</v>
      </c>
      <c r="E46" s="111" t="s">
        <v>198</v>
      </c>
      <c r="F46" s="111" t="s">
        <v>191</v>
      </c>
      <c r="G46" s="111" t="s">
        <v>194</v>
      </c>
      <c r="H46" s="111" t="s">
        <v>179</v>
      </c>
      <c r="I46" s="103"/>
      <c r="J46" s="108">
        <v>27</v>
      </c>
      <c r="K46" s="111" t="s">
        <v>199</v>
      </c>
      <c r="L46" s="111" t="s">
        <v>191</v>
      </c>
      <c r="M46" s="111" t="s">
        <v>195</v>
      </c>
      <c r="N46" s="111" t="s">
        <v>179</v>
      </c>
      <c r="O46" s="52"/>
    </row>
    <row r="47" spans="3:16" ht="19">
      <c r="C47" s="52"/>
      <c r="D47" s="108">
        <v>28</v>
      </c>
      <c r="E47" s="111" t="s">
        <v>198</v>
      </c>
      <c r="F47" s="111" t="s">
        <v>191</v>
      </c>
      <c r="G47" s="111" t="s">
        <v>194</v>
      </c>
      <c r="H47" s="111" t="s">
        <v>180</v>
      </c>
      <c r="I47" s="103" t="s">
        <v>219</v>
      </c>
      <c r="J47" s="108">
        <v>28</v>
      </c>
      <c r="K47" s="111" t="s">
        <v>199</v>
      </c>
      <c r="L47" s="111" t="s">
        <v>191</v>
      </c>
      <c r="M47" s="111" t="s">
        <v>195</v>
      </c>
      <c r="N47" s="111" t="s">
        <v>180</v>
      </c>
      <c r="O47" s="52"/>
    </row>
    <row r="48" spans="3:16" ht="19">
      <c r="C48" s="52"/>
      <c r="D48" s="108">
        <v>29</v>
      </c>
      <c r="E48" s="109" t="s">
        <v>198</v>
      </c>
      <c r="F48" s="109" t="s">
        <v>177</v>
      </c>
      <c r="G48" s="109" t="s">
        <v>194</v>
      </c>
      <c r="H48" s="109" t="s">
        <v>179</v>
      </c>
      <c r="I48" s="103" t="s">
        <v>219</v>
      </c>
      <c r="J48" s="108">
        <v>29</v>
      </c>
      <c r="K48" s="110" t="s">
        <v>199</v>
      </c>
      <c r="L48" s="110" t="s">
        <v>177</v>
      </c>
      <c r="M48" s="110" t="s">
        <v>195</v>
      </c>
      <c r="N48" s="110" t="s">
        <v>179</v>
      </c>
      <c r="O48" s="52"/>
    </row>
    <row r="49" spans="3:15" ht="19">
      <c r="C49" s="52"/>
      <c r="D49" s="108">
        <v>30</v>
      </c>
      <c r="E49" s="109" t="s">
        <v>198</v>
      </c>
      <c r="F49" s="109" t="s">
        <v>177</v>
      </c>
      <c r="G49" s="109" t="s">
        <v>194</v>
      </c>
      <c r="H49" s="109" t="s">
        <v>180</v>
      </c>
      <c r="I49" s="103" t="s">
        <v>219</v>
      </c>
      <c r="J49" s="108">
        <v>30</v>
      </c>
      <c r="K49" s="110" t="s">
        <v>199</v>
      </c>
      <c r="L49" s="110" t="s">
        <v>177</v>
      </c>
      <c r="M49" s="110" t="s">
        <v>195</v>
      </c>
      <c r="N49" s="110" t="s">
        <v>180</v>
      </c>
      <c r="O49" s="52"/>
    </row>
    <row r="50" spans="3:15" ht="19">
      <c r="C50" s="52"/>
      <c r="D50" s="108">
        <v>31</v>
      </c>
      <c r="E50" s="111" t="s">
        <v>198</v>
      </c>
      <c r="F50" s="111" t="s">
        <v>191</v>
      </c>
      <c r="G50" s="111" t="s">
        <v>24</v>
      </c>
      <c r="H50" s="111" t="s">
        <v>179</v>
      </c>
      <c r="I50" s="103" t="s">
        <v>219</v>
      </c>
      <c r="J50" s="108">
        <v>31</v>
      </c>
      <c r="K50" s="111" t="s">
        <v>199</v>
      </c>
      <c r="L50" s="111" t="s">
        <v>191</v>
      </c>
      <c r="M50" s="111" t="s">
        <v>24</v>
      </c>
      <c r="N50" s="111" t="s">
        <v>179</v>
      </c>
      <c r="O50" s="52"/>
    </row>
    <row r="51" spans="3:15" ht="19">
      <c r="C51" s="52"/>
      <c r="D51" s="108">
        <v>32</v>
      </c>
      <c r="E51" s="109" t="s">
        <v>198</v>
      </c>
      <c r="F51" s="109" t="s">
        <v>177</v>
      </c>
      <c r="G51" s="109" t="s">
        <v>24</v>
      </c>
      <c r="H51" s="109" t="s">
        <v>179</v>
      </c>
      <c r="I51" s="103" t="s">
        <v>219</v>
      </c>
      <c r="J51" s="108">
        <v>32</v>
      </c>
      <c r="K51" s="110" t="s">
        <v>199</v>
      </c>
      <c r="L51" s="110" t="s">
        <v>177</v>
      </c>
      <c r="M51" s="110" t="s">
        <v>24</v>
      </c>
      <c r="N51" s="110" t="s">
        <v>179</v>
      </c>
      <c r="O51" s="52"/>
    </row>
  </sheetData>
  <mergeCells count="3">
    <mergeCell ref="G18:H18"/>
    <mergeCell ref="M18:N18"/>
    <mergeCell ref="H8:L8"/>
  </mergeCells>
  <pageMargins left="0.7" right="0.7" top="0.75" bottom="0.75" header="0.3" footer="0.3"/>
  <pageSetup paperSize="9" scale="84" orientation="landscape" horizontalDpi="0" verticalDpi="0" copies="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117"/>
  <sheetViews>
    <sheetView topLeftCell="H16" zoomScale="80" zoomScaleNormal="80" workbookViewId="0">
      <selection activeCell="I18" sqref="I18"/>
    </sheetView>
  </sheetViews>
  <sheetFormatPr baseColWidth="10" defaultRowHeight="16"/>
  <cols>
    <col min="2" max="2" width="5.6640625" hidden="1" customWidth="1"/>
    <col min="3" max="3" width="25" customWidth="1"/>
    <col min="4" max="4" width="11.33203125" customWidth="1"/>
    <col min="8" max="8" width="26.6640625" customWidth="1"/>
    <col min="13" max="13" width="23.1640625" customWidth="1"/>
    <col min="15" max="15" width="10.83203125" style="50"/>
    <col min="18" max="18" width="25" customWidth="1"/>
    <col min="20" max="20" width="10.83203125" style="50"/>
    <col min="23" max="23" width="25.6640625" customWidth="1"/>
  </cols>
  <sheetData>
    <row r="2" spans="1:10" ht="21">
      <c r="A2" s="71" t="s">
        <v>87</v>
      </c>
    </row>
    <row r="3" spans="1:10" ht="21">
      <c r="A3" s="71" t="s">
        <v>86</v>
      </c>
    </row>
    <row r="6" spans="1:10" ht="19">
      <c r="A6" s="1" t="s">
        <v>0</v>
      </c>
      <c r="B6" s="1"/>
      <c r="C6" s="2"/>
      <c r="D6" s="3" t="s">
        <v>1</v>
      </c>
      <c r="E6" s="3" t="s">
        <v>2</v>
      </c>
    </row>
    <row r="7" spans="1:10" ht="19">
      <c r="A7" s="4" t="s">
        <v>3</v>
      </c>
      <c r="C7" s="5"/>
      <c r="D7" s="6"/>
      <c r="E7" s="4">
        <v>1</v>
      </c>
    </row>
    <row r="8" spans="1:10" ht="19">
      <c r="A8" s="7" t="s">
        <v>4</v>
      </c>
      <c r="B8" s="8">
        <v>1</v>
      </c>
      <c r="C8" s="9" t="s">
        <v>35</v>
      </c>
      <c r="D8" s="64">
        <v>12.66</v>
      </c>
      <c r="E8" s="11">
        <v>1</v>
      </c>
      <c r="G8" s="6"/>
      <c r="H8" s="6"/>
      <c r="I8" s="6"/>
      <c r="J8" s="6"/>
    </row>
    <row r="9" spans="1:10" ht="19">
      <c r="A9" s="12" t="s">
        <v>5</v>
      </c>
      <c r="B9" s="13">
        <v>24</v>
      </c>
      <c r="C9" s="9" t="s">
        <v>57</v>
      </c>
      <c r="D9" s="64">
        <v>8.6300000000000008</v>
      </c>
      <c r="E9" s="14">
        <v>3</v>
      </c>
      <c r="G9" s="1" t="s">
        <v>6</v>
      </c>
      <c r="H9" s="6"/>
      <c r="I9" s="3" t="s">
        <v>1</v>
      </c>
      <c r="J9" s="3" t="s">
        <v>2</v>
      </c>
    </row>
    <row r="10" spans="1:10" ht="19">
      <c r="A10" s="15" t="s">
        <v>7</v>
      </c>
      <c r="B10" s="8">
        <v>25</v>
      </c>
      <c r="C10" s="9" t="s">
        <v>58</v>
      </c>
      <c r="D10" s="64">
        <v>3.23</v>
      </c>
      <c r="E10" s="11">
        <v>4</v>
      </c>
      <c r="G10" s="16" t="s">
        <v>8</v>
      </c>
      <c r="H10" s="6"/>
      <c r="I10" s="6"/>
      <c r="J10" s="4">
        <v>13</v>
      </c>
    </row>
    <row r="11" spans="1:10" ht="19">
      <c r="A11" s="17" t="s">
        <v>9</v>
      </c>
      <c r="B11" s="18">
        <v>48</v>
      </c>
      <c r="C11" s="59" t="s">
        <v>82</v>
      </c>
      <c r="D11" s="64">
        <v>11.26</v>
      </c>
      <c r="E11" s="20">
        <v>2</v>
      </c>
      <c r="G11" s="7" t="s">
        <v>4</v>
      </c>
      <c r="H11" s="9" t="s">
        <v>35</v>
      </c>
      <c r="I11" s="8">
        <v>11.3</v>
      </c>
      <c r="J11" s="11">
        <v>1</v>
      </c>
    </row>
    <row r="12" spans="1:10" ht="19">
      <c r="D12" s="54"/>
      <c r="G12" s="12" t="s">
        <v>5</v>
      </c>
      <c r="H12" s="59" t="s">
        <v>82</v>
      </c>
      <c r="I12" s="8">
        <v>5.43</v>
      </c>
      <c r="J12" s="14">
        <v>4</v>
      </c>
    </row>
    <row r="13" spans="1:10" ht="19">
      <c r="A13" s="4" t="s">
        <v>10</v>
      </c>
      <c r="C13" s="5"/>
      <c r="D13" s="65"/>
      <c r="E13" s="4">
        <v>2</v>
      </c>
      <c r="G13" s="15" t="s">
        <v>7</v>
      </c>
      <c r="H13" s="9" t="s">
        <v>71</v>
      </c>
      <c r="I13" s="8">
        <v>7.2</v>
      </c>
      <c r="J13" s="11">
        <v>2</v>
      </c>
    </row>
    <row r="14" spans="1:10" ht="19">
      <c r="A14" s="7" t="s">
        <v>4</v>
      </c>
      <c r="B14" s="8">
        <v>12</v>
      </c>
      <c r="C14" s="9" t="s">
        <v>46</v>
      </c>
      <c r="D14" s="64">
        <v>2.93</v>
      </c>
      <c r="E14" s="23">
        <v>4</v>
      </c>
      <c r="G14" s="17" t="s">
        <v>9</v>
      </c>
      <c r="H14" s="9" t="s">
        <v>69</v>
      </c>
      <c r="I14" s="8">
        <v>5.64</v>
      </c>
      <c r="J14" s="20">
        <v>3</v>
      </c>
    </row>
    <row r="15" spans="1:10" ht="19">
      <c r="A15" s="12" t="s">
        <v>5</v>
      </c>
      <c r="B15" s="8">
        <v>13</v>
      </c>
      <c r="C15" s="9" t="s">
        <v>47</v>
      </c>
      <c r="D15" s="64">
        <v>5</v>
      </c>
      <c r="E15" s="23">
        <v>3</v>
      </c>
      <c r="G15" s="24"/>
      <c r="H15" s="24"/>
      <c r="I15" s="24"/>
      <c r="J15" s="25"/>
    </row>
    <row r="16" spans="1:10" ht="19">
      <c r="A16" s="15" t="s">
        <v>7</v>
      </c>
      <c r="B16" s="8">
        <v>36</v>
      </c>
      <c r="C16" s="9" t="s">
        <v>69</v>
      </c>
      <c r="D16" s="66">
        <v>5.87</v>
      </c>
      <c r="E16" s="23">
        <v>2</v>
      </c>
      <c r="G16" s="24"/>
      <c r="H16" s="24"/>
      <c r="I16" s="24"/>
      <c r="J16" s="25"/>
    </row>
    <row r="17" spans="1:25" ht="19">
      <c r="A17" s="17" t="s">
        <v>9</v>
      </c>
      <c r="B17" s="8">
        <v>37</v>
      </c>
      <c r="C17" s="9" t="s">
        <v>71</v>
      </c>
      <c r="D17" s="67">
        <v>12.76</v>
      </c>
      <c r="E17" s="23">
        <v>1</v>
      </c>
      <c r="G17" s="6"/>
      <c r="H17" s="6"/>
      <c r="I17" s="6"/>
      <c r="J17" s="4"/>
    </row>
    <row r="18" spans="1:25" ht="19">
      <c r="D18" s="54"/>
      <c r="G18" s="6"/>
      <c r="H18" s="6"/>
      <c r="I18" s="6"/>
      <c r="J18" s="4"/>
    </row>
    <row r="19" spans="1:25" ht="19">
      <c r="A19" s="4" t="s">
        <v>11</v>
      </c>
      <c r="C19" s="5"/>
      <c r="D19" s="65"/>
      <c r="E19" s="4">
        <v>3</v>
      </c>
      <c r="G19" s="6"/>
      <c r="H19" s="6"/>
      <c r="I19" s="6"/>
      <c r="J19" s="4"/>
    </row>
    <row r="20" spans="1:25" ht="19">
      <c r="A20" s="7" t="s">
        <v>4</v>
      </c>
      <c r="B20" s="26">
        <v>6</v>
      </c>
      <c r="C20" s="9" t="s">
        <v>40</v>
      </c>
      <c r="D20" s="64">
        <v>4.17</v>
      </c>
      <c r="E20" s="23">
        <v>4</v>
      </c>
      <c r="G20" s="4" t="s">
        <v>12</v>
      </c>
      <c r="H20" s="6"/>
      <c r="I20" s="6"/>
      <c r="J20" s="4">
        <v>14</v>
      </c>
    </row>
    <row r="21" spans="1:25" ht="19">
      <c r="A21" s="12" t="s">
        <v>5</v>
      </c>
      <c r="B21" s="8">
        <v>19</v>
      </c>
      <c r="C21" s="9" t="s">
        <v>53</v>
      </c>
      <c r="D21" s="64">
        <v>4.33</v>
      </c>
      <c r="E21" s="23">
        <v>3</v>
      </c>
      <c r="G21" s="7" t="s">
        <v>4</v>
      </c>
      <c r="H21" s="9" t="s">
        <v>64</v>
      </c>
      <c r="I21" s="8">
        <v>14.83</v>
      </c>
      <c r="J21" s="11">
        <v>1</v>
      </c>
    </row>
    <row r="22" spans="1:25" ht="19">
      <c r="A22" s="15" t="s">
        <v>7</v>
      </c>
      <c r="B22" s="8">
        <v>30</v>
      </c>
      <c r="C22" s="9" t="s">
        <v>64</v>
      </c>
      <c r="D22" s="64">
        <v>16.559999999999999</v>
      </c>
      <c r="E22" s="23">
        <v>1</v>
      </c>
      <c r="G22" s="12" t="s">
        <v>5</v>
      </c>
      <c r="H22" s="9" t="s">
        <v>77</v>
      </c>
      <c r="I22" s="8">
        <v>4.7699999999999996</v>
      </c>
      <c r="J22" s="14">
        <v>4</v>
      </c>
    </row>
    <row r="23" spans="1:25" ht="19">
      <c r="A23" s="17" t="s">
        <v>9</v>
      </c>
      <c r="B23" s="18">
        <v>43</v>
      </c>
      <c r="C23" s="9" t="s">
        <v>77</v>
      </c>
      <c r="D23" s="64">
        <v>4.5</v>
      </c>
      <c r="E23" s="23">
        <v>2</v>
      </c>
      <c r="G23" s="15" t="s">
        <v>7</v>
      </c>
      <c r="H23" s="9" t="s">
        <v>41</v>
      </c>
      <c r="I23" s="8">
        <v>11.33</v>
      </c>
      <c r="J23" s="11">
        <v>2</v>
      </c>
      <c r="L23" s="4" t="s">
        <v>13</v>
      </c>
      <c r="M23" s="27"/>
      <c r="N23" s="4" t="s">
        <v>14</v>
      </c>
      <c r="O23" s="1" t="s">
        <v>15</v>
      </c>
    </row>
    <row r="24" spans="1:25" ht="19">
      <c r="D24" s="54"/>
      <c r="G24" s="17" t="s">
        <v>9</v>
      </c>
      <c r="H24" s="9" t="s">
        <v>52</v>
      </c>
      <c r="I24" s="8">
        <v>11.07</v>
      </c>
      <c r="J24" s="20">
        <v>3</v>
      </c>
      <c r="L24" s="4" t="s">
        <v>16</v>
      </c>
      <c r="M24" s="4" t="s">
        <v>17</v>
      </c>
      <c r="N24" s="4"/>
      <c r="O24" s="4">
        <v>19</v>
      </c>
    </row>
    <row r="25" spans="1:25" ht="19">
      <c r="A25" s="4" t="s">
        <v>18</v>
      </c>
      <c r="C25" s="5"/>
      <c r="D25" s="65"/>
      <c r="E25" s="4">
        <v>4</v>
      </c>
      <c r="G25" s="6"/>
      <c r="H25" s="6"/>
      <c r="I25" s="6"/>
      <c r="J25" s="4"/>
      <c r="L25" s="28" t="s">
        <v>4</v>
      </c>
      <c r="M25" s="9" t="s">
        <v>35</v>
      </c>
      <c r="N25" s="29">
        <v>15.67</v>
      </c>
      <c r="O25" s="171">
        <v>1</v>
      </c>
    </row>
    <row r="26" spans="1:25" ht="19">
      <c r="A26" s="7" t="s">
        <v>4</v>
      </c>
      <c r="B26" s="26">
        <v>7</v>
      </c>
      <c r="C26" s="9" t="s">
        <v>41</v>
      </c>
      <c r="D26" s="68">
        <v>8.67</v>
      </c>
      <c r="E26" s="23">
        <v>1</v>
      </c>
      <c r="G26" s="6"/>
      <c r="H26" s="6"/>
      <c r="I26" s="6"/>
      <c r="J26" s="4"/>
      <c r="L26" s="31" t="s">
        <v>5</v>
      </c>
      <c r="M26" s="9" t="s">
        <v>41</v>
      </c>
      <c r="N26" s="29">
        <v>8.23</v>
      </c>
      <c r="O26" s="23">
        <v>2</v>
      </c>
    </row>
    <row r="27" spans="1:25" ht="19">
      <c r="A27" s="12" t="s">
        <v>5</v>
      </c>
      <c r="B27" s="8">
        <v>18</v>
      </c>
      <c r="C27" s="9" t="s">
        <v>52</v>
      </c>
      <c r="D27" s="64">
        <v>7.74</v>
      </c>
      <c r="E27" s="23">
        <v>2</v>
      </c>
      <c r="G27" s="6"/>
      <c r="H27" s="6"/>
      <c r="I27" s="6"/>
      <c r="J27" s="4"/>
      <c r="L27" s="33" t="s">
        <v>7</v>
      </c>
      <c r="M27" s="9" t="s">
        <v>56</v>
      </c>
      <c r="N27" s="29">
        <v>6.53</v>
      </c>
      <c r="O27" s="23">
        <v>3</v>
      </c>
      <c r="Q27" s="4" t="s">
        <v>19</v>
      </c>
      <c r="S27" s="3" t="s">
        <v>1</v>
      </c>
      <c r="T27" s="3" t="s">
        <v>2</v>
      </c>
    </row>
    <row r="28" spans="1:25" ht="19">
      <c r="A28" s="15" t="s">
        <v>7</v>
      </c>
      <c r="B28" s="8">
        <v>31</v>
      </c>
      <c r="C28" s="9" t="s">
        <v>66</v>
      </c>
      <c r="D28" s="66">
        <v>4.33</v>
      </c>
      <c r="E28" s="23">
        <v>3</v>
      </c>
      <c r="G28" s="6"/>
      <c r="H28" s="6"/>
      <c r="I28" s="6"/>
      <c r="J28" s="4"/>
      <c r="L28" s="27"/>
      <c r="M28" s="27"/>
      <c r="N28" s="27"/>
      <c r="O28" s="4"/>
      <c r="Q28" s="4" t="s">
        <v>20</v>
      </c>
      <c r="R28" s="4"/>
      <c r="S28" s="4"/>
      <c r="T28" s="4">
        <v>23</v>
      </c>
    </row>
    <row r="29" spans="1:25" ht="19">
      <c r="A29" s="17" t="s">
        <v>9</v>
      </c>
      <c r="B29" s="18">
        <v>42</v>
      </c>
      <c r="C29" s="9" t="s">
        <v>76</v>
      </c>
      <c r="D29" s="64">
        <v>1.5</v>
      </c>
      <c r="E29" s="23">
        <v>4</v>
      </c>
      <c r="G29" s="6"/>
      <c r="H29" s="6"/>
      <c r="I29" s="6"/>
      <c r="J29" s="4"/>
      <c r="L29" s="27"/>
      <c r="M29" s="27"/>
      <c r="N29" s="27"/>
      <c r="O29" s="4"/>
      <c r="Q29" s="28" t="s">
        <v>4</v>
      </c>
      <c r="R29" s="29" t="str">
        <f>IF(O27=1,M27,(IF(O25=1,M25,(IF(O26=1,M26,(IF(O27=1,M27,1.19)))))))</f>
        <v>George Pittar</v>
      </c>
      <c r="S29" s="34">
        <v>17.170000000000002</v>
      </c>
      <c r="T29" s="11">
        <v>1</v>
      </c>
    </row>
    <row r="30" spans="1:25" ht="19">
      <c r="D30" s="54"/>
      <c r="G30" s="4" t="s">
        <v>21</v>
      </c>
      <c r="H30" s="6"/>
      <c r="I30" s="6"/>
      <c r="J30" s="4">
        <v>15</v>
      </c>
      <c r="L30" s="27"/>
      <c r="M30" s="27"/>
      <c r="N30" s="27"/>
      <c r="O30" s="4"/>
      <c r="Q30" s="31" t="s">
        <v>5</v>
      </c>
      <c r="R30" s="29" t="str">
        <f>IF(O27=2,M27,(IF(O25=2,M25,(IF(O26=2,M26,(IF(O27=2,M27,2.19)))))))</f>
        <v>Harry Setevenson</v>
      </c>
      <c r="S30" s="36">
        <v>11.26</v>
      </c>
      <c r="T30" s="14">
        <v>3</v>
      </c>
    </row>
    <row r="31" spans="1:25" ht="19">
      <c r="A31" s="4" t="s">
        <v>22</v>
      </c>
      <c r="C31" s="5"/>
      <c r="D31" s="65"/>
      <c r="E31" s="4">
        <v>5</v>
      </c>
      <c r="G31" s="7" t="s">
        <v>4</v>
      </c>
      <c r="H31" s="9" t="s">
        <v>56</v>
      </c>
      <c r="I31" s="8">
        <v>10.67</v>
      </c>
      <c r="J31" s="11">
        <v>1</v>
      </c>
      <c r="L31" s="4" t="s">
        <v>23</v>
      </c>
      <c r="M31" s="4" t="s">
        <v>17</v>
      </c>
      <c r="N31" s="4"/>
      <c r="O31" s="4">
        <v>20</v>
      </c>
      <c r="Q31" s="33" t="s">
        <v>7</v>
      </c>
      <c r="R31" s="38" t="str">
        <f>IF(O34=1,M34,(IF(O32=1,M32,(IF(O33=1,M33,1.2)))))</f>
        <v>Jamie Thomson</v>
      </c>
      <c r="S31" s="34">
        <v>4.8600000000000003</v>
      </c>
      <c r="T31" s="11">
        <v>4</v>
      </c>
      <c r="V31" s="39" t="s">
        <v>24</v>
      </c>
      <c r="W31" s="6"/>
      <c r="X31" s="3" t="s">
        <v>1</v>
      </c>
      <c r="Y31" s="3" t="s">
        <v>2</v>
      </c>
    </row>
    <row r="32" spans="1:25" ht="19">
      <c r="A32" s="7" t="s">
        <v>4</v>
      </c>
      <c r="B32" s="26">
        <v>3</v>
      </c>
      <c r="C32" s="9" t="s">
        <v>37</v>
      </c>
      <c r="D32" s="64">
        <v>10.53</v>
      </c>
      <c r="E32" s="23">
        <v>2</v>
      </c>
      <c r="G32" s="12" t="s">
        <v>5</v>
      </c>
      <c r="H32" s="9" t="s">
        <v>37</v>
      </c>
      <c r="I32" s="8">
        <v>12.93</v>
      </c>
      <c r="J32" s="14">
        <v>2</v>
      </c>
      <c r="L32" s="28" t="s">
        <v>4</v>
      </c>
      <c r="M32" s="9" t="s">
        <v>71</v>
      </c>
      <c r="N32" s="29">
        <v>6.94</v>
      </c>
      <c r="O32" s="171">
        <v>3</v>
      </c>
      <c r="Q32" s="40" t="s">
        <v>9</v>
      </c>
      <c r="R32" s="38" t="str">
        <f>IF(O34=2,M34,(IF(O32=2,M32,(IF(O33=2,M33,2.2)))))</f>
        <v>Sam Partington</v>
      </c>
      <c r="S32" s="41">
        <v>14.4</v>
      </c>
      <c r="T32" s="20">
        <v>2</v>
      </c>
      <c r="V32" s="39"/>
      <c r="W32" s="39"/>
      <c r="X32" s="39"/>
      <c r="Y32" s="4">
        <v>18</v>
      </c>
    </row>
    <row r="33" spans="1:25" ht="19">
      <c r="A33" s="12" t="s">
        <v>5</v>
      </c>
      <c r="B33" s="8">
        <v>22</v>
      </c>
      <c r="C33" s="9" t="s">
        <v>56</v>
      </c>
      <c r="D33" s="64">
        <v>12.33</v>
      </c>
      <c r="E33" s="23">
        <v>1</v>
      </c>
      <c r="G33" s="15" t="s">
        <v>7</v>
      </c>
      <c r="H33" s="9" t="s">
        <v>49</v>
      </c>
      <c r="I33" s="8">
        <v>4.5</v>
      </c>
      <c r="J33" s="11">
        <v>3</v>
      </c>
      <c r="L33" s="31" t="s">
        <v>5</v>
      </c>
      <c r="M33" s="9" t="s">
        <v>64</v>
      </c>
      <c r="N33" s="29">
        <v>9.9</v>
      </c>
      <c r="O33" s="23">
        <v>2</v>
      </c>
      <c r="Q33" s="43"/>
      <c r="R33" s="44"/>
      <c r="S33" s="44"/>
      <c r="T33" s="25"/>
      <c r="V33" s="28" t="s">
        <v>4</v>
      </c>
      <c r="W33" s="158" t="str">
        <f>IF(T31=1,R31,(IF(T32=1,R32,(IF(T29=1,R29,(IF(T30=1,R30,1.23)))))))</f>
        <v>George Pittar</v>
      </c>
      <c r="X33" s="45">
        <v>11.94</v>
      </c>
      <c r="Y33" s="173">
        <v>3</v>
      </c>
    </row>
    <row r="34" spans="1:25" ht="19">
      <c r="A34" s="15" t="s">
        <v>7</v>
      </c>
      <c r="B34" s="8">
        <v>27</v>
      </c>
      <c r="C34" s="9" t="s">
        <v>62</v>
      </c>
      <c r="D34" s="64">
        <v>5.76</v>
      </c>
      <c r="E34" s="23">
        <v>3</v>
      </c>
      <c r="G34" s="17" t="s">
        <v>9</v>
      </c>
      <c r="H34" s="9" t="s">
        <v>44</v>
      </c>
      <c r="I34" s="8">
        <v>4</v>
      </c>
      <c r="J34" s="20">
        <v>4</v>
      </c>
      <c r="L34" s="33" t="s">
        <v>7</v>
      </c>
      <c r="M34" s="9" t="s">
        <v>37</v>
      </c>
      <c r="N34" s="29">
        <v>10.6</v>
      </c>
      <c r="O34" s="23">
        <v>1</v>
      </c>
      <c r="V34" s="31" t="s">
        <v>5</v>
      </c>
      <c r="W34" s="158" t="str">
        <f>IF(T31=2,R31,(IF(T32=2,R32,(IF(T29=2,R29,(IF(T30=2,R30,2.23)))))))</f>
        <v>Sam Partington</v>
      </c>
      <c r="X34" s="29">
        <v>13.06</v>
      </c>
      <c r="Y34" s="12">
        <v>1</v>
      </c>
    </row>
    <row r="35" spans="1:25" ht="19">
      <c r="A35" s="17" t="s">
        <v>9</v>
      </c>
      <c r="B35" s="18">
        <v>46</v>
      </c>
      <c r="C35" s="9" t="s">
        <v>80</v>
      </c>
      <c r="D35" s="64">
        <v>0.56999999999999995</v>
      </c>
      <c r="E35" s="23">
        <v>4</v>
      </c>
      <c r="G35" s="6"/>
      <c r="H35" s="6"/>
      <c r="I35" s="6"/>
      <c r="J35" s="4"/>
      <c r="L35" s="27"/>
      <c r="M35" s="27"/>
      <c r="N35" s="27"/>
      <c r="O35" s="4"/>
      <c r="V35" s="33" t="s">
        <v>7</v>
      </c>
      <c r="W35" s="158" t="str">
        <f>IF(T37=1,R37,(IF(T38=1,R38,(IF(T39=1,R39,(IF(T40=1,R40,1.24)))))))</f>
        <v>Arch Whiteman</v>
      </c>
      <c r="X35" s="46">
        <v>12.06</v>
      </c>
      <c r="Y35" s="174">
        <v>2</v>
      </c>
    </row>
    <row r="36" spans="1:25" ht="19">
      <c r="D36" s="54"/>
      <c r="G36" s="6"/>
      <c r="H36" s="6"/>
      <c r="I36" s="6"/>
      <c r="J36" s="4"/>
      <c r="L36" s="6"/>
      <c r="M36" s="6"/>
      <c r="N36" s="6"/>
      <c r="O36" s="1"/>
      <c r="Q36" s="4" t="s">
        <v>25</v>
      </c>
      <c r="R36" s="47"/>
      <c r="S36" s="47"/>
      <c r="T36" s="4">
        <v>24</v>
      </c>
      <c r="V36" s="40" t="s">
        <v>9</v>
      </c>
      <c r="W36" s="158" t="s">
        <v>63</v>
      </c>
      <c r="X36" s="46">
        <v>5.73</v>
      </c>
      <c r="Y36" s="174">
        <v>4</v>
      </c>
    </row>
    <row r="37" spans="1:25" ht="19">
      <c r="A37" s="4" t="s">
        <v>26</v>
      </c>
      <c r="C37" s="5"/>
      <c r="D37" s="65"/>
      <c r="E37" s="4">
        <v>6</v>
      </c>
      <c r="G37" s="24"/>
      <c r="H37" s="24"/>
      <c r="I37" s="24"/>
      <c r="J37" s="25"/>
      <c r="L37" s="4"/>
      <c r="M37" s="27"/>
      <c r="N37" s="27"/>
      <c r="O37" s="4"/>
      <c r="Q37" s="28" t="s">
        <v>4</v>
      </c>
      <c r="R37" s="21" t="str">
        <f>IF(O39=1,M39,(IF(O40=1,M40,(IF(O41=1,M41,1.21)))))</f>
        <v>Jack Bannister</v>
      </c>
      <c r="S37" s="29">
        <v>10.33</v>
      </c>
      <c r="T37" s="171">
        <v>2</v>
      </c>
    </row>
    <row r="38" spans="1:25" ht="19">
      <c r="A38" s="7" t="s">
        <v>4</v>
      </c>
      <c r="B38" s="26">
        <v>10</v>
      </c>
      <c r="C38" s="9" t="s">
        <v>44</v>
      </c>
      <c r="D38" s="64">
        <v>4</v>
      </c>
      <c r="E38" s="23">
        <v>2</v>
      </c>
      <c r="G38" s="24"/>
      <c r="H38" s="24"/>
      <c r="I38" s="24"/>
      <c r="J38" s="25"/>
      <c r="L38" s="4" t="s">
        <v>27</v>
      </c>
      <c r="M38" s="4" t="s">
        <v>17</v>
      </c>
      <c r="N38" s="4"/>
      <c r="O38" s="4">
        <v>21</v>
      </c>
      <c r="Q38" s="31" t="s">
        <v>5</v>
      </c>
      <c r="R38" s="21" t="str">
        <f>IF(O39=2,M39,(IF(O40=2,M40,(IF(O41=2,M41,2.21)))))</f>
        <v>Van Whiteman</v>
      </c>
      <c r="S38" s="29">
        <v>9.57</v>
      </c>
      <c r="T38" s="23">
        <v>4</v>
      </c>
    </row>
    <row r="39" spans="1:25" ht="19">
      <c r="A39" s="12" t="s">
        <v>5</v>
      </c>
      <c r="B39" s="8">
        <v>15</v>
      </c>
      <c r="C39" s="9" t="s">
        <v>49</v>
      </c>
      <c r="D39" s="64">
        <v>5.2</v>
      </c>
      <c r="E39" s="23">
        <v>1</v>
      </c>
      <c r="G39" s="24"/>
      <c r="H39" s="24"/>
      <c r="I39" s="24"/>
      <c r="J39" s="25"/>
      <c r="L39" s="28" t="s">
        <v>4</v>
      </c>
      <c r="M39" s="9" t="s">
        <v>38</v>
      </c>
      <c r="N39" s="29">
        <v>5.64</v>
      </c>
      <c r="O39" s="171">
        <v>2</v>
      </c>
      <c r="Q39" s="33" t="s">
        <v>7</v>
      </c>
      <c r="R39" s="22" t="str">
        <f>IF(O48=1,M48,(IF(O47=1,M47,(IF(O46=1,M46,1.22)))))</f>
        <v>Tiaan Cronje</v>
      </c>
      <c r="S39" s="29">
        <v>10</v>
      </c>
      <c r="T39" s="23">
        <v>3</v>
      </c>
    </row>
    <row r="40" spans="1:25" ht="19">
      <c r="A40" s="15" t="s">
        <v>7</v>
      </c>
      <c r="B40" s="8">
        <v>34</v>
      </c>
      <c r="C40" s="9" t="s">
        <v>68</v>
      </c>
      <c r="D40" s="64">
        <v>3.33</v>
      </c>
      <c r="E40" s="23">
        <v>4</v>
      </c>
      <c r="G40" s="4" t="s">
        <v>200</v>
      </c>
      <c r="H40" s="6"/>
      <c r="I40" s="6"/>
      <c r="J40" s="4">
        <v>16</v>
      </c>
      <c r="L40" s="31" t="s">
        <v>5</v>
      </c>
      <c r="M40" s="9" t="s">
        <v>70</v>
      </c>
      <c r="N40" s="29">
        <v>4.2300000000000004</v>
      </c>
      <c r="O40" s="23">
        <v>3</v>
      </c>
      <c r="Q40" s="40" t="s">
        <v>9</v>
      </c>
      <c r="R40" s="22" t="str">
        <f>IF(O48=2,M48,(IF(O47=2,M47,(IF(O46=2,M46,2.22)))))</f>
        <v>Arch Whiteman</v>
      </c>
      <c r="S40" s="29">
        <v>14</v>
      </c>
      <c r="T40" s="172">
        <v>1</v>
      </c>
    </row>
    <row r="41" spans="1:25" ht="19">
      <c r="A41" s="17" t="s">
        <v>9</v>
      </c>
      <c r="B41" s="18">
        <v>39</v>
      </c>
      <c r="C41" s="9" t="s">
        <v>73</v>
      </c>
      <c r="D41" s="64">
        <v>3.73</v>
      </c>
      <c r="E41" s="23">
        <v>3</v>
      </c>
      <c r="G41" s="7" t="s">
        <v>4</v>
      </c>
      <c r="H41" s="9" t="s">
        <v>38</v>
      </c>
      <c r="I41" s="8">
        <v>15.2</v>
      </c>
      <c r="J41" s="11">
        <v>1</v>
      </c>
      <c r="L41" s="33" t="s">
        <v>7</v>
      </c>
      <c r="M41" s="9" t="s">
        <v>63</v>
      </c>
      <c r="N41" s="29">
        <v>8.24</v>
      </c>
      <c r="O41" s="23">
        <v>1</v>
      </c>
    </row>
    <row r="42" spans="1:25" ht="19">
      <c r="A42" s="6"/>
      <c r="B42" s="6"/>
      <c r="C42" s="5"/>
      <c r="D42" s="65"/>
      <c r="E42" s="6"/>
      <c r="G42" s="12" t="s">
        <v>5</v>
      </c>
      <c r="H42" s="9" t="s">
        <v>61</v>
      </c>
      <c r="I42" s="8">
        <v>10.94</v>
      </c>
      <c r="J42" s="14">
        <v>3</v>
      </c>
      <c r="L42" s="27"/>
      <c r="M42" s="27"/>
      <c r="N42" s="27"/>
      <c r="O42" s="4"/>
    </row>
    <row r="43" spans="1:25" ht="19">
      <c r="A43" s="4" t="s">
        <v>28</v>
      </c>
      <c r="C43" s="5"/>
      <c r="D43" s="65"/>
      <c r="E43" s="4">
        <v>7</v>
      </c>
      <c r="G43" s="15" t="s">
        <v>7</v>
      </c>
      <c r="H43" s="9" t="s">
        <v>43</v>
      </c>
      <c r="I43" s="8">
        <v>11.2</v>
      </c>
      <c r="J43" s="11">
        <v>2</v>
      </c>
      <c r="L43" s="27"/>
      <c r="M43" s="27"/>
      <c r="N43" s="27"/>
      <c r="O43" s="4"/>
    </row>
    <row r="44" spans="1:25" ht="19">
      <c r="A44" s="7" t="s">
        <v>4</v>
      </c>
      <c r="B44" s="26">
        <v>4</v>
      </c>
      <c r="C44" s="9" t="s">
        <v>38</v>
      </c>
      <c r="D44" s="64">
        <v>16.170000000000002</v>
      </c>
      <c r="E44" s="23">
        <v>1</v>
      </c>
      <c r="G44" s="17" t="s">
        <v>9</v>
      </c>
      <c r="H44" s="9" t="s">
        <v>67</v>
      </c>
      <c r="I44" s="8">
        <v>7.87</v>
      </c>
      <c r="J44" s="20">
        <v>4</v>
      </c>
      <c r="L44" s="27"/>
      <c r="M44" s="27"/>
      <c r="N44" s="27"/>
      <c r="O44" s="4"/>
    </row>
    <row r="45" spans="1:25" ht="19">
      <c r="A45" s="12" t="s">
        <v>5</v>
      </c>
      <c r="B45" s="8">
        <v>21</v>
      </c>
      <c r="C45" s="9" t="s">
        <v>55</v>
      </c>
      <c r="D45" s="64">
        <v>4.5599999999999996</v>
      </c>
      <c r="E45" s="23">
        <v>3</v>
      </c>
      <c r="L45" s="4" t="s">
        <v>29</v>
      </c>
      <c r="M45" s="4" t="s">
        <v>17</v>
      </c>
      <c r="N45" s="4"/>
      <c r="O45" s="4">
        <v>22</v>
      </c>
    </row>
    <row r="46" spans="1:25" ht="19">
      <c r="A46" s="15" t="s">
        <v>7</v>
      </c>
      <c r="B46" s="8">
        <v>28</v>
      </c>
      <c r="C46" s="9" t="s">
        <v>61</v>
      </c>
      <c r="D46" s="68">
        <v>6.17</v>
      </c>
      <c r="E46" s="23">
        <v>2</v>
      </c>
      <c r="L46" s="28" t="s">
        <v>4</v>
      </c>
      <c r="M46" s="9" t="s">
        <v>43</v>
      </c>
      <c r="N46" s="29">
        <v>8.77</v>
      </c>
      <c r="O46" s="171">
        <v>3</v>
      </c>
    </row>
    <row r="47" spans="1:25" ht="19">
      <c r="A47" s="17" t="s">
        <v>9</v>
      </c>
      <c r="B47" s="18">
        <v>45</v>
      </c>
      <c r="C47" s="9" t="s">
        <v>79</v>
      </c>
      <c r="D47" s="64">
        <v>3.93</v>
      </c>
      <c r="E47" s="23">
        <v>4</v>
      </c>
      <c r="L47" s="31" t="s">
        <v>5</v>
      </c>
      <c r="M47" s="9" t="s">
        <v>36</v>
      </c>
      <c r="N47" s="29">
        <v>9.16</v>
      </c>
      <c r="O47" s="23">
        <v>2</v>
      </c>
    </row>
    <row r="48" spans="1:25" ht="19">
      <c r="D48" s="54"/>
      <c r="L48" s="33" t="s">
        <v>7</v>
      </c>
      <c r="M48" s="9" t="s">
        <v>39</v>
      </c>
      <c r="N48" s="29">
        <v>12.24</v>
      </c>
      <c r="O48" s="23">
        <v>1</v>
      </c>
    </row>
    <row r="49" spans="1:10" ht="19">
      <c r="A49" s="4" t="s">
        <v>30</v>
      </c>
      <c r="C49" s="5"/>
      <c r="D49" s="65"/>
      <c r="E49" s="4">
        <v>8</v>
      </c>
    </row>
    <row r="50" spans="1:10" ht="19">
      <c r="A50" s="7" t="s">
        <v>4</v>
      </c>
      <c r="B50" s="26">
        <v>9</v>
      </c>
      <c r="C50" s="9" t="s">
        <v>43</v>
      </c>
      <c r="D50" s="64">
        <v>10.84</v>
      </c>
      <c r="E50" s="23">
        <v>1</v>
      </c>
      <c r="G50" s="4" t="s">
        <v>201</v>
      </c>
      <c r="H50" s="6"/>
      <c r="I50" s="6"/>
      <c r="J50" s="4">
        <v>17</v>
      </c>
    </row>
    <row r="51" spans="1:10" ht="19">
      <c r="A51" s="12" t="s">
        <v>5</v>
      </c>
      <c r="B51" s="8">
        <v>16</v>
      </c>
      <c r="C51" s="9" t="s">
        <v>50</v>
      </c>
      <c r="D51" s="68">
        <v>1.07</v>
      </c>
      <c r="E51" s="23">
        <v>4</v>
      </c>
      <c r="G51" s="7" t="s">
        <v>4</v>
      </c>
      <c r="H51" s="9" t="s">
        <v>36</v>
      </c>
      <c r="I51" s="8">
        <v>12</v>
      </c>
      <c r="J51" s="11">
        <v>1</v>
      </c>
    </row>
    <row r="52" spans="1:10" ht="19">
      <c r="A52" s="15" t="s">
        <v>7</v>
      </c>
      <c r="B52" s="8">
        <v>33</v>
      </c>
      <c r="C52" s="9" t="s">
        <v>67</v>
      </c>
      <c r="D52" s="64">
        <v>9.5</v>
      </c>
      <c r="E52" s="23">
        <v>2</v>
      </c>
      <c r="G52" s="12" t="s">
        <v>5</v>
      </c>
      <c r="H52" s="9" t="s">
        <v>59</v>
      </c>
      <c r="I52" s="8">
        <v>5.44</v>
      </c>
      <c r="J52" s="14">
        <v>3</v>
      </c>
    </row>
    <row r="53" spans="1:10" ht="19">
      <c r="A53" s="17" t="s">
        <v>9</v>
      </c>
      <c r="B53" s="18">
        <v>40</v>
      </c>
      <c r="C53" s="58" t="s">
        <v>75</v>
      </c>
      <c r="D53" s="69">
        <v>0</v>
      </c>
      <c r="E53" s="23">
        <v>5</v>
      </c>
      <c r="G53" s="15" t="s">
        <v>7</v>
      </c>
      <c r="H53" s="9" t="s">
        <v>70</v>
      </c>
      <c r="I53" s="8">
        <v>6.74</v>
      </c>
      <c r="J53" s="11">
        <v>2</v>
      </c>
    </row>
    <row r="54" spans="1:10" ht="19">
      <c r="A54" s="60" t="s">
        <v>83</v>
      </c>
      <c r="B54" s="61"/>
      <c r="C54" s="8" t="s">
        <v>84</v>
      </c>
      <c r="D54" s="67">
        <v>2.67</v>
      </c>
      <c r="E54" s="61">
        <v>3</v>
      </c>
      <c r="G54" s="17" t="s">
        <v>9</v>
      </c>
      <c r="H54" s="9" t="s">
        <v>45</v>
      </c>
      <c r="I54" s="8">
        <v>5.27</v>
      </c>
      <c r="J54" s="20">
        <v>4</v>
      </c>
    </row>
    <row r="56" spans="1:10" ht="19">
      <c r="A56" s="4" t="s">
        <v>31</v>
      </c>
      <c r="C56" s="5"/>
      <c r="D56" s="65"/>
      <c r="E56" s="4">
        <v>9</v>
      </c>
    </row>
    <row r="57" spans="1:10" ht="19">
      <c r="A57" s="7" t="s">
        <v>4</v>
      </c>
      <c r="B57" s="26">
        <v>2</v>
      </c>
      <c r="C57" s="9" t="s">
        <v>36</v>
      </c>
      <c r="D57" s="64">
        <v>11.84</v>
      </c>
      <c r="E57" s="23">
        <v>1</v>
      </c>
    </row>
    <row r="58" spans="1:10" ht="19">
      <c r="A58" s="12" t="s">
        <v>5</v>
      </c>
      <c r="B58" s="8">
        <v>23</v>
      </c>
      <c r="C58" s="9" t="s">
        <v>60</v>
      </c>
      <c r="D58" s="64">
        <v>6.73</v>
      </c>
      <c r="E58" s="23">
        <v>3</v>
      </c>
    </row>
    <row r="59" spans="1:10" ht="19">
      <c r="A59" s="15" t="s">
        <v>7</v>
      </c>
      <c r="B59" s="8">
        <v>26</v>
      </c>
      <c r="C59" s="9" t="s">
        <v>59</v>
      </c>
      <c r="D59" s="64">
        <v>7.86</v>
      </c>
      <c r="E59" s="23">
        <v>2</v>
      </c>
    </row>
    <row r="60" spans="1:10" ht="19">
      <c r="A60" s="17" t="s">
        <v>9</v>
      </c>
      <c r="B60" s="18">
        <v>47</v>
      </c>
      <c r="C60" s="9" t="s">
        <v>81</v>
      </c>
      <c r="D60" s="64">
        <v>3.4</v>
      </c>
      <c r="E60" s="23">
        <v>5</v>
      </c>
      <c r="G60" s="4" t="s">
        <v>202</v>
      </c>
      <c r="H60" s="6"/>
      <c r="I60" s="6"/>
      <c r="J60" s="4">
        <v>18</v>
      </c>
    </row>
    <row r="61" spans="1:10" ht="19">
      <c r="A61" s="62" t="s">
        <v>83</v>
      </c>
      <c r="B61" s="61"/>
      <c r="C61" s="63" t="s">
        <v>85</v>
      </c>
      <c r="D61" s="64">
        <v>6.56</v>
      </c>
      <c r="E61" s="61">
        <v>4</v>
      </c>
      <c r="G61" s="7" t="s">
        <v>4</v>
      </c>
      <c r="H61" s="9" t="s">
        <v>39</v>
      </c>
      <c r="I61" s="8">
        <v>14.16</v>
      </c>
      <c r="J61" s="11">
        <v>1</v>
      </c>
    </row>
    <row r="62" spans="1:10" ht="19">
      <c r="G62" s="12" t="s">
        <v>5</v>
      </c>
      <c r="H62" s="9" t="s">
        <v>63</v>
      </c>
      <c r="I62" s="8">
        <v>11.8</v>
      </c>
      <c r="J62" s="14">
        <v>2</v>
      </c>
    </row>
    <row r="63" spans="1:10" ht="19">
      <c r="A63" s="4" t="s">
        <v>32</v>
      </c>
      <c r="C63" s="5"/>
      <c r="D63" s="65"/>
      <c r="E63" s="4">
        <v>10</v>
      </c>
      <c r="G63" s="15" t="s">
        <v>7</v>
      </c>
      <c r="H63" s="9" t="s">
        <v>42</v>
      </c>
      <c r="I63" s="8">
        <v>9.16</v>
      </c>
      <c r="J63" s="11">
        <v>3</v>
      </c>
    </row>
    <row r="64" spans="1:10" ht="19">
      <c r="A64" s="7" t="s">
        <v>4</v>
      </c>
      <c r="B64" s="26">
        <v>11</v>
      </c>
      <c r="C64" s="9" t="s">
        <v>45</v>
      </c>
      <c r="D64" s="64">
        <v>4.0599999999999996</v>
      </c>
      <c r="E64" s="23">
        <v>2</v>
      </c>
      <c r="G64" s="17" t="s">
        <v>9</v>
      </c>
      <c r="H64" s="9" t="s">
        <v>65</v>
      </c>
      <c r="I64" s="8">
        <v>4.07</v>
      </c>
      <c r="J64" s="20">
        <v>4</v>
      </c>
    </row>
    <row r="65" spans="1:10" ht="19">
      <c r="A65" s="12" t="s">
        <v>5</v>
      </c>
      <c r="B65" s="8">
        <v>14</v>
      </c>
      <c r="C65" s="9" t="s">
        <v>48</v>
      </c>
      <c r="D65" s="64">
        <v>2.67</v>
      </c>
      <c r="E65" s="23">
        <v>3</v>
      </c>
    </row>
    <row r="66" spans="1:10" ht="19">
      <c r="A66" s="15" t="s">
        <v>7</v>
      </c>
      <c r="B66" s="8">
        <v>35</v>
      </c>
      <c r="C66" s="9" t="s">
        <v>70</v>
      </c>
      <c r="D66" s="67">
        <v>4.2699999999999996</v>
      </c>
      <c r="E66" s="23">
        <v>1</v>
      </c>
      <c r="G66" s="72"/>
      <c r="H66" s="72"/>
      <c r="I66" s="72"/>
      <c r="J66" s="72"/>
    </row>
    <row r="67" spans="1:10" ht="19">
      <c r="A67" s="17" t="s">
        <v>9</v>
      </c>
      <c r="B67" s="18">
        <v>38</v>
      </c>
      <c r="C67" s="9" t="s">
        <v>72</v>
      </c>
      <c r="D67" s="68">
        <v>0</v>
      </c>
      <c r="E67" s="23">
        <v>4</v>
      </c>
      <c r="G67" s="74"/>
      <c r="H67" s="72"/>
      <c r="I67" s="72"/>
      <c r="J67" s="75"/>
    </row>
    <row r="68" spans="1:10">
      <c r="G68" s="74"/>
      <c r="H68" s="72"/>
      <c r="I68" s="72"/>
      <c r="J68" s="75"/>
    </row>
    <row r="69" spans="1:10" ht="20" thickBot="1">
      <c r="A69" s="4" t="s">
        <v>33</v>
      </c>
      <c r="C69" s="5"/>
      <c r="D69" s="65"/>
      <c r="E69" s="4">
        <v>11</v>
      </c>
      <c r="G69" s="74"/>
      <c r="H69" s="72"/>
      <c r="I69" s="72"/>
      <c r="J69" s="75"/>
    </row>
    <row r="70" spans="1:10" ht="19">
      <c r="A70" s="7" t="s">
        <v>4</v>
      </c>
      <c r="B70" s="26">
        <v>5</v>
      </c>
      <c r="C70" s="9" t="s">
        <v>39</v>
      </c>
      <c r="D70" s="70">
        <v>10.74</v>
      </c>
      <c r="E70" s="23">
        <v>1</v>
      </c>
      <c r="G70" s="74"/>
      <c r="H70" s="72"/>
      <c r="I70" s="72"/>
      <c r="J70" s="75"/>
    </row>
    <row r="71" spans="1:10" ht="19">
      <c r="A71" s="12" t="s">
        <v>5</v>
      </c>
      <c r="B71" s="8">
        <v>20</v>
      </c>
      <c r="C71" s="9" t="s">
        <v>54</v>
      </c>
      <c r="D71" s="64">
        <v>3.17</v>
      </c>
      <c r="E71" s="23">
        <v>3</v>
      </c>
      <c r="G71" s="74"/>
      <c r="H71" s="76"/>
      <c r="I71" s="76"/>
      <c r="J71" s="75"/>
    </row>
    <row r="72" spans="1:10" ht="19">
      <c r="A72" s="15" t="s">
        <v>7</v>
      </c>
      <c r="B72" s="8">
        <v>29</v>
      </c>
      <c r="C72" s="9" t="s">
        <v>63</v>
      </c>
      <c r="D72" s="64">
        <v>6.6</v>
      </c>
      <c r="E72" s="23">
        <v>2</v>
      </c>
      <c r="G72" s="74"/>
      <c r="H72" s="72"/>
      <c r="I72" s="72"/>
      <c r="J72" s="75"/>
    </row>
    <row r="73" spans="1:10" ht="19">
      <c r="A73" s="17" t="s">
        <v>9</v>
      </c>
      <c r="B73" s="18">
        <v>44</v>
      </c>
      <c r="C73" s="9" t="s">
        <v>78</v>
      </c>
      <c r="D73" s="64">
        <v>2</v>
      </c>
      <c r="E73" s="23">
        <v>4</v>
      </c>
      <c r="G73" s="74"/>
      <c r="H73" s="72"/>
      <c r="I73" s="72"/>
      <c r="J73" s="77"/>
    </row>
    <row r="74" spans="1:10">
      <c r="G74" s="74"/>
      <c r="H74" s="72"/>
      <c r="I74" s="72"/>
      <c r="J74" s="75"/>
    </row>
    <row r="75" spans="1:10" ht="19">
      <c r="A75" s="4" t="s">
        <v>34</v>
      </c>
      <c r="C75" s="5"/>
      <c r="D75" s="65"/>
      <c r="E75" s="4">
        <v>12</v>
      </c>
      <c r="G75" s="74"/>
      <c r="H75" s="72"/>
      <c r="I75" s="72"/>
      <c r="J75" s="75"/>
    </row>
    <row r="76" spans="1:10" ht="19">
      <c r="A76" s="7" t="s">
        <v>4</v>
      </c>
      <c r="B76" s="26">
        <v>8</v>
      </c>
      <c r="C76" s="9" t="s">
        <v>42</v>
      </c>
      <c r="D76" s="64">
        <v>7.57</v>
      </c>
      <c r="E76" s="23">
        <v>1</v>
      </c>
      <c r="G76" s="74"/>
      <c r="H76" s="72"/>
      <c r="I76" s="72"/>
      <c r="J76" s="75"/>
    </row>
    <row r="77" spans="1:10" ht="19">
      <c r="A77" s="12" t="s">
        <v>5</v>
      </c>
      <c r="B77" s="8">
        <v>17</v>
      </c>
      <c r="C77" s="9" t="s">
        <v>51</v>
      </c>
      <c r="D77" s="64">
        <v>4.0599999999999996</v>
      </c>
      <c r="E77" s="23">
        <v>3</v>
      </c>
      <c r="G77" s="74"/>
      <c r="H77" s="72"/>
      <c r="I77" s="72"/>
      <c r="J77" s="75"/>
    </row>
    <row r="78" spans="1:10" ht="19">
      <c r="A78" s="15" t="s">
        <v>7</v>
      </c>
      <c r="B78" s="8">
        <v>32</v>
      </c>
      <c r="C78" s="9" t="s">
        <v>65</v>
      </c>
      <c r="D78" s="64">
        <v>4.9000000000000004</v>
      </c>
      <c r="E78" s="23">
        <v>2</v>
      </c>
      <c r="G78" s="74"/>
      <c r="H78" s="76"/>
      <c r="I78" s="76"/>
      <c r="J78" s="75"/>
    </row>
    <row r="79" spans="1:10" ht="19">
      <c r="A79" s="17" t="s">
        <v>9</v>
      </c>
      <c r="B79" s="18">
        <v>41</v>
      </c>
      <c r="C79" s="58" t="s">
        <v>74</v>
      </c>
      <c r="D79" s="81">
        <v>2.94</v>
      </c>
      <c r="E79" s="23">
        <v>4</v>
      </c>
      <c r="G79" s="74"/>
      <c r="H79" s="76"/>
      <c r="I79" s="76"/>
      <c r="J79" s="75"/>
    </row>
    <row r="80" spans="1:10">
      <c r="G80" s="74"/>
      <c r="H80" s="72"/>
      <c r="I80" s="72"/>
      <c r="J80" s="75"/>
    </row>
    <row r="81" spans="3:10">
      <c r="G81" s="74"/>
      <c r="H81" s="72"/>
      <c r="I81" s="72"/>
      <c r="J81" s="75"/>
    </row>
    <row r="82" spans="3:10">
      <c r="G82" s="74"/>
      <c r="H82" s="72"/>
      <c r="I82" s="72"/>
      <c r="J82" s="77"/>
    </row>
    <row r="83" spans="3:10">
      <c r="G83" s="74"/>
      <c r="H83" s="72"/>
      <c r="I83" s="72"/>
      <c r="J83" s="75"/>
    </row>
    <row r="84" spans="3:10">
      <c r="G84" s="74"/>
      <c r="H84" s="72"/>
      <c r="I84" s="72"/>
      <c r="J84" s="75"/>
    </row>
    <row r="85" spans="3:10">
      <c r="G85" s="74"/>
      <c r="H85" s="72"/>
      <c r="I85" s="72"/>
      <c r="J85" s="75"/>
    </row>
    <row r="86" spans="3:10">
      <c r="G86" s="74"/>
      <c r="H86" s="72"/>
      <c r="I86" s="72"/>
      <c r="J86" s="75"/>
    </row>
    <row r="87" spans="3:10">
      <c r="G87" s="74"/>
      <c r="H87" s="72"/>
      <c r="I87" s="72"/>
      <c r="J87" s="75"/>
    </row>
    <row r="88" spans="3:10">
      <c r="G88" s="74"/>
      <c r="H88" s="72"/>
      <c r="I88" s="72"/>
      <c r="J88" s="75"/>
    </row>
    <row r="89" spans="3:10">
      <c r="G89" s="74"/>
      <c r="H89" s="72"/>
      <c r="I89" s="72"/>
      <c r="J89" s="75"/>
    </row>
    <row r="90" spans="3:10">
      <c r="G90" s="74"/>
      <c r="H90" s="72"/>
      <c r="I90" s="72"/>
      <c r="J90" s="75"/>
    </row>
    <row r="91" spans="3:10">
      <c r="G91" s="74"/>
      <c r="H91" s="72"/>
      <c r="I91" s="72"/>
      <c r="J91" s="75"/>
    </row>
    <row r="92" spans="3:10">
      <c r="G92" s="74"/>
      <c r="H92" s="72"/>
      <c r="I92" s="72"/>
      <c r="J92" s="75"/>
    </row>
    <row r="93" spans="3:10">
      <c r="G93" s="74"/>
      <c r="H93" s="72"/>
      <c r="I93" s="72"/>
      <c r="J93" s="77"/>
    </row>
    <row r="94" spans="3:10">
      <c r="G94" s="74"/>
      <c r="H94" s="55"/>
      <c r="I94" s="55"/>
      <c r="J94" s="75"/>
    </row>
    <row r="95" spans="3:10">
      <c r="G95" s="74"/>
      <c r="H95" s="72"/>
      <c r="I95" s="72"/>
      <c r="J95" s="75"/>
    </row>
    <row r="96" spans="3:10">
      <c r="C96" s="72"/>
      <c r="D96" s="72"/>
      <c r="E96" s="72"/>
      <c r="G96" s="74"/>
      <c r="H96" s="72"/>
      <c r="I96" s="72"/>
      <c r="J96" s="75"/>
    </row>
    <row r="97" spans="3:10">
      <c r="C97" s="72"/>
      <c r="D97" s="72"/>
      <c r="E97" s="78"/>
      <c r="G97" s="74"/>
      <c r="H97" s="72"/>
      <c r="I97" s="72"/>
      <c r="J97" s="75"/>
    </row>
    <row r="98" spans="3:10">
      <c r="C98" s="72"/>
      <c r="D98" s="72"/>
      <c r="E98" s="75"/>
      <c r="G98" s="74"/>
      <c r="H98" s="72"/>
      <c r="I98" s="72"/>
      <c r="J98" s="75"/>
    </row>
    <row r="99" spans="3:10">
      <c r="C99" s="72"/>
      <c r="D99" s="72"/>
      <c r="E99" s="72"/>
      <c r="G99" s="74"/>
      <c r="H99" s="76"/>
      <c r="I99" s="76"/>
      <c r="J99" s="75"/>
    </row>
    <row r="100" spans="3:10">
      <c r="C100" s="72"/>
      <c r="D100" s="72"/>
      <c r="E100" s="72"/>
      <c r="G100" s="74"/>
      <c r="H100" s="76"/>
      <c r="I100" s="76"/>
      <c r="J100" s="75"/>
    </row>
    <row r="101" spans="3:10">
      <c r="G101" s="74"/>
      <c r="H101" s="72"/>
      <c r="I101" s="72"/>
      <c r="J101" s="75"/>
    </row>
    <row r="102" spans="3:10">
      <c r="G102" s="74"/>
      <c r="H102" s="72"/>
      <c r="I102" s="72"/>
      <c r="J102" s="78"/>
    </row>
    <row r="103" spans="3:10">
      <c r="G103" s="74"/>
      <c r="H103" s="72"/>
      <c r="I103" s="72"/>
      <c r="J103" s="78"/>
    </row>
    <row r="104" spans="3:10">
      <c r="G104" s="74"/>
      <c r="H104" s="72"/>
      <c r="I104" s="72"/>
      <c r="J104" s="77"/>
    </row>
    <row r="105" spans="3:10">
      <c r="G105" s="74"/>
      <c r="H105" s="72"/>
      <c r="I105" s="72"/>
      <c r="J105" s="75"/>
    </row>
    <row r="106" spans="3:10">
      <c r="G106" s="74"/>
      <c r="H106" s="73"/>
      <c r="I106" s="73"/>
      <c r="J106" s="79"/>
    </row>
    <row r="107" spans="3:10">
      <c r="G107" s="74"/>
      <c r="H107" s="72"/>
      <c r="I107" s="72"/>
      <c r="J107" s="80"/>
    </row>
    <row r="108" spans="3:10">
      <c r="G108" s="74"/>
      <c r="H108" s="72"/>
      <c r="I108" s="72"/>
      <c r="J108" s="75"/>
    </row>
    <row r="109" spans="3:10">
      <c r="G109" s="74"/>
      <c r="H109" s="72"/>
      <c r="I109" s="72"/>
      <c r="J109" s="75"/>
    </row>
    <row r="110" spans="3:10">
      <c r="G110" s="74"/>
      <c r="H110" s="72"/>
      <c r="I110" s="72"/>
      <c r="J110" s="75"/>
    </row>
    <row r="111" spans="3:10">
      <c r="G111" s="74"/>
      <c r="H111" s="72"/>
      <c r="I111" s="72"/>
      <c r="J111" s="75"/>
    </row>
    <row r="112" spans="3:10">
      <c r="G112" s="74"/>
      <c r="H112" s="72"/>
      <c r="I112" s="72"/>
      <c r="J112" s="75"/>
    </row>
    <row r="113" spans="7:10">
      <c r="G113" s="74"/>
      <c r="H113" s="72"/>
      <c r="I113" s="72"/>
      <c r="J113" s="75"/>
    </row>
    <row r="114" spans="7:10">
      <c r="G114" s="74"/>
      <c r="H114" s="72"/>
      <c r="I114" s="72"/>
      <c r="J114" s="75"/>
    </row>
    <row r="115" spans="7:10">
      <c r="G115" s="74"/>
      <c r="H115" s="72"/>
      <c r="I115" s="72"/>
      <c r="J115" s="78"/>
    </row>
    <row r="116" spans="7:10">
      <c r="G116" s="74"/>
      <c r="H116" s="72"/>
      <c r="I116" s="72"/>
      <c r="J116" s="75"/>
    </row>
    <row r="117" spans="7:10">
      <c r="G117" s="72"/>
      <c r="H117" s="72"/>
      <c r="I117" s="72"/>
      <c r="J117" s="72"/>
    </row>
  </sheetData>
  <pageMargins left="0.7" right="0.7" top="0.75" bottom="0.75" header="0.3" footer="0.3"/>
  <pageSetup paperSize="9" scale="36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116"/>
  <sheetViews>
    <sheetView topLeftCell="F21" zoomScale="80" zoomScaleNormal="80" workbookViewId="0">
      <selection activeCell="R50" sqref="R50"/>
    </sheetView>
  </sheetViews>
  <sheetFormatPr baseColWidth="10" defaultRowHeight="16"/>
  <cols>
    <col min="2" max="2" width="7.1640625" hidden="1" customWidth="1"/>
    <col min="3" max="3" width="24.6640625" customWidth="1"/>
    <col min="8" max="8" width="22.6640625" customWidth="1"/>
    <col min="13" max="13" width="21.5" customWidth="1"/>
    <col min="18" max="18" width="24.5" customWidth="1"/>
    <col min="23" max="23" width="25.5" customWidth="1"/>
  </cols>
  <sheetData>
    <row r="2" spans="1:10" ht="21">
      <c r="A2" s="71" t="s">
        <v>87</v>
      </c>
    </row>
    <row r="3" spans="1:10" ht="21">
      <c r="A3" s="71" t="s">
        <v>171</v>
      </c>
    </row>
    <row r="6" spans="1:10" ht="19">
      <c r="A6" s="1" t="s">
        <v>0</v>
      </c>
      <c r="B6" s="1"/>
      <c r="C6" s="2"/>
      <c r="D6" s="3" t="s">
        <v>1</v>
      </c>
      <c r="E6" s="3" t="s">
        <v>2</v>
      </c>
    </row>
    <row r="7" spans="1:10" ht="19">
      <c r="A7" s="4" t="s">
        <v>3</v>
      </c>
      <c r="C7" s="5"/>
      <c r="D7" s="6"/>
      <c r="E7" s="4">
        <v>1</v>
      </c>
    </row>
    <row r="8" spans="1:10" ht="19">
      <c r="A8" s="7" t="s">
        <v>4</v>
      </c>
      <c r="B8" s="8">
        <v>1</v>
      </c>
      <c r="C8" s="9" t="s">
        <v>88</v>
      </c>
      <c r="D8" s="64">
        <v>13</v>
      </c>
      <c r="E8" s="11">
        <v>1</v>
      </c>
      <c r="G8" s="6"/>
      <c r="H8" s="6"/>
      <c r="I8" s="6"/>
      <c r="J8" s="6"/>
    </row>
    <row r="9" spans="1:10" ht="19">
      <c r="A9" s="12" t="s">
        <v>5</v>
      </c>
      <c r="B9" s="13">
        <v>24</v>
      </c>
      <c r="C9" s="9" t="s">
        <v>110</v>
      </c>
      <c r="D9" s="64">
        <v>4.34</v>
      </c>
      <c r="E9" s="14">
        <v>2</v>
      </c>
      <c r="G9" s="1" t="s">
        <v>6</v>
      </c>
      <c r="H9" s="6"/>
      <c r="I9" s="3" t="s">
        <v>1</v>
      </c>
      <c r="J9" s="3" t="s">
        <v>2</v>
      </c>
    </row>
    <row r="10" spans="1:10" ht="19">
      <c r="A10" s="15" t="s">
        <v>7</v>
      </c>
      <c r="B10" s="8">
        <v>25</v>
      </c>
      <c r="C10" s="9" t="s">
        <v>111</v>
      </c>
      <c r="D10" s="87">
        <v>0</v>
      </c>
      <c r="E10" s="11">
        <v>4</v>
      </c>
      <c r="G10" s="16" t="s">
        <v>8</v>
      </c>
      <c r="H10" s="6"/>
      <c r="I10" s="6"/>
      <c r="J10" s="4">
        <v>13</v>
      </c>
    </row>
    <row r="11" spans="1:10" ht="19">
      <c r="A11" s="17" t="s">
        <v>9</v>
      </c>
      <c r="B11" s="18">
        <v>48</v>
      </c>
      <c r="C11" s="9" t="s">
        <v>131</v>
      </c>
      <c r="D11" s="64">
        <v>1.67</v>
      </c>
      <c r="E11" s="20">
        <v>3</v>
      </c>
      <c r="G11" s="7" t="s">
        <v>4</v>
      </c>
      <c r="H11" s="9" t="s">
        <v>88</v>
      </c>
      <c r="I11" s="8">
        <v>10.57</v>
      </c>
      <c r="J11" s="11">
        <v>1</v>
      </c>
    </row>
    <row r="12" spans="1:10" ht="19">
      <c r="D12" s="54"/>
      <c r="G12" s="12" t="s">
        <v>5</v>
      </c>
      <c r="H12" s="9" t="s">
        <v>110</v>
      </c>
      <c r="I12" s="8">
        <v>6.4</v>
      </c>
      <c r="J12" s="14">
        <v>2</v>
      </c>
    </row>
    <row r="13" spans="1:10" ht="19">
      <c r="A13" s="4" t="s">
        <v>10</v>
      </c>
      <c r="C13" s="5"/>
      <c r="D13" s="65"/>
      <c r="E13" s="4">
        <v>2</v>
      </c>
      <c r="G13" s="15" t="s">
        <v>7</v>
      </c>
      <c r="H13" s="9" t="s">
        <v>121</v>
      </c>
      <c r="I13" s="8">
        <v>2.67</v>
      </c>
      <c r="J13" s="11">
        <v>3</v>
      </c>
    </row>
    <row r="14" spans="1:10" ht="19">
      <c r="A14" s="7" t="s">
        <v>4</v>
      </c>
      <c r="B14" s="8">
        <v>12</v>
      </c>
      <c r="C14" s="9" t="s">
        <v>98</v>
      </c>
      <c r="D14" s="64">
        <v>0</v>
      </c>
      <c r="E14" s="23">
        <v>3</v>
      </c>
      <c r="G14" s="17" t="s">
        <v>9</v>
      </c>
      <c r="H14" s="9" t="s">
        <v>99</v>
      </c>
      <c r="I14" s="8">
        <v>0.4</v>
      </c>
      <c r="J14" s="20">
        <v>4</v>
      </c>
    </row>
    <row r="15" spans="1:10" ht="19">
      <c r="A15" s="12" t="s">
        <v>5</v>
      </c>
      <c r="B15" s="8">
        <v>13</v>
      </c>
      <c r="C15" s="9" t="s">
        <v>99</v>
      </c>
      <c r="D15" s="64">
        <v>2.83</v>
      </c>
      <c r="E15" s="23">
        <v>2</v>
      </c>
      <c r="G15" s="24"/>
      <c r="H15" s="24"/>
      <c r="I15" s="24"/>
      <c r="J15" s="25"/>
    </row>
    <row r="16" spans="1:10" ht="19">
      <c r="A16" s="15" t="s">
        <v>7</v>
      </c>
      <c r="B16" s="8">
        <v>36</v>
      </c>
      <c r="C16" s="9" t="s">
        <v>121</v>
      </c>
      <c r="D16" s="64">
        <v>3.57</v>
      </c>
      <c r="E16" s="23">
        <v>1</v>
      </c>
      <c r="G16" s="24"/>
      <c r="H16" s="24"/>
      <c r="I16" s="24"/>
      <c r="J16" s="25"/>
    </row>
    <row r="17" spans="1:25" ht="19">
      <c r="A17" s="17" t="s">
        <v>9</v>
      </c>
      <c r="B17" s="8">
        <v>37</v>
      </c>
      <c r="C17" s="9" t="s">
        <v>123</v>
      </c>
      <c r="D17" s="64">
        <v>0</v>
      </c>
      <c r="E17" s="23">
        <v>4</v>
      </c>
      <c r="G17" s="6"/>
      <c r="H17" s="6"/>
      <c r="I17" s="6"/>
      <c r="J17" s="4"/>
    </row>
    <row r="18" spans="1:25" ht="19">
      <c r="D18" s="54"/>
      <c r="G18" s="6"/>
      <c r="H18" s="6"/>
      <c r="I18" s="6"/>
      <c r="J18" s="4"/>
    </row>
    <row r="19" spans="1:25" ht="19">
      <c r="A19" s="4" t="s">
        <v>11</v>
      </c>
      <c r="C19" s="5"/>
      <c r="D19" s="65"/>
      <c r="E19" s="4">
        <v>3</v>
      </c>
      <c r="G19" s="6"/>
      <c r="H19" s="6"/>
      <c r="I19" s="6"/>
      <c r="J19" s="4"/>
    </row>
    <row r="20" spans="1:25" ht="19">
      <c r="A20" s="7" t="s">
        <v>4</v>
      </c>
      <c r="B20" s="26">
        <v>6</v>
      </c>
      <c r="C20" s="9" t="s">
        <v>93</v>
      </c>
      <c r="D20" s="64">
        <v>1</v>
      </c>
      <c r="E20" s="23">
        <v>4</v>
      </c>
      <c r="G20" s="4" t="s">
        <v>12</v>
      </c>
      <c r="H20" s="6"/>
      <c r="I20" s="6"/>
      <c r="J20" s="4">
        <v>14</v>
      </c>
    </row>
    <row r="21" spans="1:25" ht="19">
      <c r="A21" s="12" t="s">
        <v>5</v>
      </c>
      <c r="B21" s="8">
        <v>19</v>
      </c>
      <c r="C21" s="9" t="s">
        <v>105</v>
      </c>
      <c r="D21" s="64">
        <v>5.67</v>
      </c>
      <c r="E21" s="23">
        <v>2</v>
      </c>
      <c r="G21" s="7" t="s">
        <v>4</v>
      </c>
      <c r="H21" s="9" t="s">
        <v>127</v>
      </c>
      <c r="I21" s="8">
        <v>3.83</v>
      </c>
      <c r="J21" s="11">
        <v>3</v>
      </c>
    </row>
    <row r="22" spans="1:25" ht="19">
      <c r="A22" s="15" t="s">
        <v>7</v>
      </c>
      <c r="B22" s="8">
        <v>30</v>
      </c>
      <c r="C22" s="9" t="s">
        <v>116</v>
      </c>
      <c r="D22" s="64">
        <v>5.17</v>
      </c>
      <c r="E22" s="23">
        <v>3</v>
      </c>
      <c r="G22" s="12" t="s">
        <v>5</v>
      </c>
      <c r="H22" s="9" t="s">
        <v>105</v>
      </c>
      <c r="I22" s="8">
        <v>1.23</v>
      </c>
      <c r="J22" s="14">
        <v>4</v>
      </c>
    </row>
    <row r="23" spans="1:25" ht="19">
      <c r="A23" s="17" t="s">
        <v>9</v>
      </c>
      <c r="B23" s="18">
        <v>43</v>
      </c>
      <c r="C23" s="9" t="s">
        <v>127</v>
      </c>
      <c r="D23" s="64">
        <v>5.9</v>
      </c>
      <c r="E23" s="23">
        <v>1</v>
      </c>
      <c r="G23" s="15" t="s">
        <v>7</v>
      </c>
      <c r="H23" s="9" t="s">
        <v>94</v>
      </c>
      <c r="I23" s="8">
        <v>8.17</v>
      </c>
      <c r="J23" s="11">
        <v>1</v>
      </c>
      <c r="L23" s="4" t="s">
        <v>13</v>
      </c>
      <c r="M23" s="27"/>
      <c r="N23" s="4" t="s">
        <v>14</v>
      </c>
      <c r="O23" s="1" t="s">
        <v>15</v>
      </c>
    </row>
    <row r="24" spans="1:25" ht="19">
      <c r="D24" s="54"/>
      <c r="G24" s="17" t="s">
        <v>9</v>
      </c>
      <c r="H24" s="9" t="s">
        <v>104</v>
      </c>
      <c r="I24" s="8">
        <v>4.16</v>
      </c>
      <c r="J24" s="20">
        <v>2</v>
      </c>
      <c r="L24" s="4" t="s">
        <v>16</v>
      </c>
      <c r="M24" s="4" t="s">
        <v>17</v>
      </c>
      <c r="N24" s="4"/>
      <c r="O24" s="4">
        <v>19</v>
      </c>
    </row>
    <row r="25" spans="1:25" ht="19">
      <c r="A25" s="4" t="s">
        <v>18</v>
      </c>
      <c r="C25" s="5"/>
      <c r="D25" s="65"/>
      <c r="E25" s="4">
        <v>4</v>
      </c>
      <c r="G25" s="6"/>
      <c r="H25" s="6"/>
      <c r="I25" s="6"/>
      <c r="J25" s="4"/>
      <c r="L25" s="28" t="s">
        <v>4</v>
      </c>
      <c r="M25" s="132" t="s">
        <v>88</v>
      </c>
      <c r="N25" s="29">
        <v>12.34</v>
      </c>
      <c r="O25" s="30">
        <v>1</v>
      </c>
      <c r="R25" s="1" t="s">
        <v>220</v>
      </c>
    </row>
    <row r="26" spans="1:25" ht="19">
      <c r="A26" s="7" t="s">
        <v>4</v>
      </c>
      <c r="B26" s="26">
        <v>7</v>
      </c>
      <c r="C26" s="9" t="s">
        <v>94</v>
      </c>
      <c r="D26" s="64">
        <v>12.83</v>
      </c>
      <c r="E26" s="23">
        <v>1</v>
      </c>
      <c r="G26" s="6"/>
      <c r="H26" s="6"/>
      <c r="I26" s="6"/>
      <c r="J26" s="4"/>
      <c r="L26" s="31" t="s">
        <v>5</v>
      </c>
      <c r="M26" s="133" t="str">
        <f>IF(J21=2,H21,(IF(J22=2,H22,(IF(J23=2,H23,(IF(J24=2,H24,2.14)))))))</f>
        <v>Seb Van Buuren</v>
      </c>
      <c r="N26" s="29">
        <v>5.17</v>
      </c>
      <c r="O26" s="32">
        <v>2</v>
      </c>
    </row>
    <row r="27" spans="1:25" ht="19">
      <c r="A27" s="12" t="s">
        <v>5</v>
      </c>
      <c r="B27" s="8">
        <v>18</v>
      </c>
      <c r="C27" s="9" t="s">
        <v>104</v>
      </c>
      <c r="D27" s="64">
        <v>7.3</v>
      </c>
      <c r="E27" s="23">
        <v>2</v>
      </c>
      <c r="G27" s="6"/>
      <c r="H27" s="6"/>
      <c r="I27" s="6"/>
      <c r="J27" s="4"/>
      <c r="L27" s="33" t="s">
        <v>7</v>
      </c>
      <c r="M27" s="134" t="str">
        <f>IF(J31=2,H31,(IF(J32=2,H32,(IF(J33=2,H33,(IF(J34=2,H34,2.15)))))))</f>
        <v>Josh Thompson</v>
      </c>
      <c r="N27" s="29">
        <v>4.76</v>
      </c>
      <c r="O27" s="32">
        <v>3</v>
      </c>
      <c r="Q27" s="4" t="s">
        <v>19</v>
      </c>
      <c r="S27" s="3" t="s">
        <v>1</v>
      </c>
      <c r="T27" s="3" t="s">
        <v>2</v>
      </c>
    </row>
    <row r="28" spans="1:25" ht="19">
      <c r="A28" s="15" t="s">
        <v>7</v>
      </c>
      <c r="B28" s="8">
        <v>31</v>
      </c>
      <c r="C28" s="9" t="s">
        <v>117</v>
      </c>
      <c r="D28" s="64">
        <v>3.9</v>
      </c>
      <c r="E28" s="23">
        <v>3</v>
      </c>
      <c r="G28" s="6"/>
      <c r="H28" s="6"/>
      <c r="I28" s="6"/>
      <c r="J28" s="4"/>
      <c r="L28" s="27"/>
      <c r="M28" s="135"/>
      <c r="N28" s="27"/>
      <c r="O28" s="27"/>
      <c r="Q28" s="4" t="s">
        <v>20</v>
      </c>
      <c r="R28" s="4"/>
      <c r="S28" s="4"/>
      <c r="T28" s="4">
        <v>23</v>
      </c>
    </row>
    <row r="29" spans="1:25" ht="19">
      <c r="A29" s="17" t="s">
        <v>9</v>
      </c>
      <c r="B29" s="18">
        <v>42</v>
      </c>
      <c r="C29" s="9" t="s">
        <v>129</v>
      </c>
      <c r="D29" s="64">
        <v>2.7</v>
      </c>
      <c r="E29" s="23">
        <v>4</v>
      </c>
      <c r="G29" s="6"/>
      <c r="H29" s="6"/>
      <c r="I29" s="6"/>
      <c r="J29" s="4"/>
      <c r="L29" s="27"/>
      <c r="M29" s="135"/>
      <c r="N29" s="27"/>
      <c r="O29" s="27"/>
      <c r="Q29" s="28" t="s">
        <v>4</v>
      </c>
      <c r="R29" s="29" t="str">
        <f>IF(O27=1,M27,(IF(O25=1,M25,(IF(O26=1,M26,(IF(O27=1,M27,1.19)))))))</f>
        <v>Axel Rose-Curotta</v>
      </c>
      <c r="S29" s="34"/>
      <c r="T29" s="35"/>
    </row>
    <row r="30" spans="1:25" ht="19">
      <c r="D30" s="54"/>
      <c r="G30" s="4" t="s">
        <v>21</v>
      </c>
      <c r="H30" s="6"/>
      <c r="I30" s="6"/>
      <c r="J30" s="4">
        <v>15</v>
      </c>
      <c r="L30" s="27"/>
      <c r="M30" s="135"/>
      <c r="N30" s="27"/>
      <c r="O30" s="27"/>
      <c r="Q30" s="31" t="s">
        <v>5</v>
      </c>
      <c r="R30" s="29" t="str">
        <f>IF(O27=2,M27,(IF(O25=2,M25,(IF(O26=2,M26,(IF(O27=2,M27,2.19)))))))</f>
        <v>Seb Van Buuren</v>
      </c>
      <c r="S30" s="36"/>
      <c r="T30" s="37"/>
      <c r="W30" s="1" t="s">
        <v>220</v>
      </c>
    </row>
    <row r="31" spans="1:25" ht="19">
      <c r="A31" s="4" t="s">
        <v>22</v>
      </c>
      <c r="C31" s="5"/>
      <c r="D31" s="65"/>
      <c r="E31" s="4">
        <v>5</v>
      </c>
      <c r="G31" s="7" t="s">
        <v>4</v>
      </c>
      <c r="H31" s="9" t="s">
        <v>90</v>
      </c>
      <c r="I31" s="8">
        <v>7.34</v>
      </c>
      <c r="J31" s="11">
        <v>1</v>
      </c>
      <c r="L31" s="4" t="s">
        <v>23</v>
      </c>
      <c r="M31" s="136" t="s">
        <v>17</v>
      </c>
      <c r="N31" s="4"/>
      <c r="O31" s="4">
        <v>20</v>
      </c>
      <c r="Q31" s="33" t="s">
        <v>7</v>
      </c>
      <c r="R31" s="38" t="str">
        <f>IF(O34=1,M34,(IF(O32=1,M32,(IF(O33=1,M33,1.2)))))</f>
        <v>Ethan Dodson</v>
      </c>
      <c r="S31" s="34"/>
      <c r="T31" s="35"/>
      <c r="V31" s="39" t="s">
        <v>24</v>
      </c>
      <c r="W31" s="6"/>
      <c r="X31" s="3" t="s">
        <v>1</v>
      </c>
      <c r="Y31" s="3" t="s">
        <v>2</v>
      </c>
    </row>
    <row r="32" spans="1:25" ht="19">
      <c r="A32" s="7" t="s">
        <v>4</v>
      </c>
      <c r="B32" s="26">
        <v>3</v>
      </c>
      <c r="C32" s="9" t="s">
        <v>90</v>
      </c>
      <c r="D32" s="81">
        <v>8.83</v>
      </c>
      <c r="E32" s="23">
        <v>1</v>
      </c>
      <c r="G32" s="12" t="s">
        <v>5</v>
      </c>
      <c r="H32" s="9" t="s">
        <v>215</v>
      </c>
      <c r="I32" s="8">
        <v>4.5</v>
      </c>
      <c r="J32" s="14">
        <v>2</v>
      </c>
      <c r="L32" s="28" t="s">
        <v>4</v>
      </c>
      <c r="M32" s="132" t="s">
        <v>110</v>
      </c>
      <c r="N32" s="29">
        <v>6</v>
      </c>
      <c r="O32" s="30">
        <v>2</v>
      </c>
      <c r="Q32" s="40" t="s">
        <v>9</v>
      </c>
      <c r="R32" s="38" t="str">
        <f>IF(O34=2,M34,(IF(O32=2,M32,(IF(O33=2,M33,2.2)))))</f>
        <v>Tasman Parnell</v>
      </c>
      <c r="S32" s="41"/>
      <c r="T32" s="42"/>
      <c r="V32" s="39"/>
      <c r="W32" s="39"/>
      <c r="X32" s="39"/>
      <c r="Y32" s="4">
        <v>18</v>
      </c>
    </row>
    <row r="33" spans="1:25" ht="19">
      <c r="A33" s="12" t="s">
        <v>5</v>
      </c>
      <c r="B33" s="8">
        <v>22</v>
      </c>
      <c r="C33" s="9" t="s">
        <v>108</v>
      </c>
      <c r="D33" s="64">
        <v>4.4400000000000004</v>
      </c>
      <c r="E33" s="23">
        <v>3</v>
      </c>
      <c r="G33" s="15" t="s">
        <v>7</v>
      </c>
      <c r="H33" s="9" t="s">
        <v>101</v>
      </c>
      <c r="I33" s="8">
        <v>1.57</v>
      </c>
      <c r="J33" s="11">
        <v>3</v>
      </c>
      <c r="L33" s="31" t="s">
        <v>5</v>
      </c>
      <c r="M33" s="137" t="str">
        <f>IF(J21=1,H21,(IF(J22=1,H22,(IF(J23=1,H23,(IF(J24=1,H24,1.14)))))))</f>
        <v>Ethan Dodson</v>
      </c>
      <c r="N33" s="29">
        <v>6.17</v>
      </c>
      <c r="O33" s="32">
        <v>1</v>
      </c>
      <c r="Q33" s="43"/>
      <c r="R33" s="44"/>
      <c r="S33" s="44"/>
      <c r="T33" s="43"/>
      <c r="V33" s="28" t="s">
        <v>4</v>
      </c>
      <c r="W33" s="29">
        <f>IF(T31=1,R31,(IF(T32=1,R32,(IF(T29=1,R29,(IF(T30=1,R30,1.23)))))))</f>
        <v>1.23</v>
      </c>
      <c r="X33" s="45"/>
      <c r="Y33" s="26"/>
    </row>
    <row r="34" spans="1:25" ht="19">
      <c r="A34" s="15" t="s">
        <v>7</v>
      </c>
      <c r="B34" s="8">
        <v>27</v>
      </c>
      <c r="C34" s="9" t="s">
        <v>113</v>
      </c>
      <c r="D34" s="64">
        <v>4.2300000000000004</v>
      </c>
      <c r="E34" s="23">
        <v>4</v>
      </c>
      <c r="G34" s="17" t="s">
        <v>9</v>
      </c>
      <c r="H34" s="9" t="s">
        <v>124</v>
      </c>
      <c r="I34" s="8">
        <v>1.3</v>
      </c>
      <c r="J34" s="20">
        <v>4</v>
      </c>
      <c r="L34" s="33" t="s">
        <v>7</v>
      </c>
      <c r="M34" s="137" t="str">
        <f>IF(J31=1,H31,(IF(J32=1,H32,(IF(J33=1,H33,(IF(J34=1,H34,1.15)))))))</f>
        <v>Emerson Raper</v>
      </c>
      <c r="N34" s="29">
        <v>4.33</v>
      </c>
      <c r="O34" s="32">
        <v>3</v>
      </c>
      <c r="V34" s="31" t="s">
        <v>5</v>
      </c>
      <c r="W34" s="29">
        <f>IF(T31=2,R31,(IF(T32=2,R32,(IF(T29=2,R29,(IF(T30=2,R30,2.23)))))))</f>
        <v>2.23</v>
      </c>
      <c r="X34" s="29"/>
      <c r="Y34" s="8"/>
    </row>
    <row r="35" spans="1:25" ht="19">
      <c r="A35" s="17" t="s">
        <v>9</v>
      </c>
      <c r="B35" s="18">
        <v>46</v>
      </c>
      <c r="C35" s="9" t="s">
        <v>215</v>
      </c>
      <c r="D35" s="64">
        <v>5.67</v>
      </c>
      <c r="E35" s="23">
        <v>2</v>
      </c>
      <c r="G35" s="6"/>
      <c r="H35" s="6"/>
      <c r="I35" s="6"/>
      <c r="J35" s="4"/>
      <c r="L35" s="27"/>
      <c r="M35" s="27"/>
      <c r="N35" s="27"/>
      <c r="O35" s="27"/>
      <c r="R35" s="1" t="s">
        <v>220</v>
      </c>
      <c r="V35" s="33" t="s">
        <v>7</v>
      </c>
      <c r="W35" s="29">
        <f>IF(T37=1,R37,(IF(T38=1,R38,(IF(T39=1,R39,(IF(T40=1,R40,1.24)))))))</f>
        <v>1.24</v>
      </c>
      <c r="X35" s="46"/>
      <c r="Y35" s="18"/>
    </row>
    <row r="36" spans="1:25" ht="19">
      <c r="D36" s="54"/>
      <c r="G36" s="6"/>
      <c r="H36" s="6"/>
      <c r="I36" s="6"/>
      <c r="J36" s="4"/>
      <c r="L36" s="6"/>
      <c r="M36" s="6"/>
      <c r="N36" s="6"/>
      <c r="O36" s="6"/>
      <c r="Q36" s="4" t="s">
        <v>25</v>
      </c>
      <c r="R36" s="47"/>
      <c r="S36" s="47"/>
      <c r="T36" s="4">
        <v>24</v>
      </c>
      <c r="V36" s="40" t="s">
        <v>9</v>
      </c>
      <c r="W36" s="29">
        <f>IF(T38=2,R38,(IF(T39=2,R39,(IF(T40=2,R40,(IF(T37=1,R37,2.24)))))))</f>
        <v>2.2400000000000002</v>
      </c>
      <c r="X36" s="46"/>
      <c r="Y36" s="18"/>
    </row>
    <row r="37" spans="1:25" ht="19">
      <c r="A37" s="4" t="s">
        <v>26</v>
      </c>
      <c r="C37" s="5"/>
      <c r="D37" s="65"/>
      <c r="E37" s="4">
        <v>6</v>
      </c>
      <c r="G37" s="24"/>
      <c r="H37" s="24"/>
      <c r="I37" s="24"/>
      <c r="J37" s="25"/>
      <c r="L37" s="4"/>
      <c r="M37" s="27"/>
      <c r="N37" s="27"/>
      <c r="O37" s="27"/>
      <c r="Q37" s="28" t="s">
        <v>4</v>
      </c>
      <c r="R37" s="21" t="str">
        <f>IF(O39=1,M39,(IF(O40=1,M40,(IF(O41=1,M41,1.21)))))</f>
        <v>Saxon Reber</v>
      </c>
      <c r="S37" s="29"/>
      <c r="T37" s="30"/>
    </row>
    <row r="38" spans="1:25" ht="19">
      <c r="A38" s="7" t="s">
        <v>4</v>
      </c>
      <c r="B38" s="26">
        <v>10</v>
      </c>
      <c r="C38" s="9" t="s">
        <v>97</v>
      </c>
      <c r="D38" s="64">
        <v>0</v>
      </c>
      <c r="E38" s="23">
        <v>4</v>
      </c>
      <c r="G38" s="24"/>
      <c r="H38" s="24"/>
      <c r="I38" s="24"/>
      <c r="J38" s="25"/>
      <c r="L38" s="4" t="s">
        <v>27</v>
      </c>
      <c r="M38" s="4" t="s">
        <v>17</v>
      </c>
      <c r="N38" s="4"/>
      <c r="O38" s="4">
        <v>21</v>
      </c>
      <c r="Q38" s="31" t="s">
        <v>5</v>
      </c>
      <c r="R38" s="21" t="str">
        <f>IF(O39=2,M39,(IF(O40=2,M40,(IF(O41=2,M41,2.21)))))</f>
        <v>Luke McManus</v>
      </c>
      <c r="S38" s="29"/>
      <c r="T38" s="32"/>
    </row>
    <row r="39" spans="1:25" ht="19">
      <c r="A39" s="12" t="s">
        <v>5</v>
      </c>
      <c r="B39" s="8">
        <v>15</v>
      </c>
      <c r="C39" s="9" t="s">
        <v>101</v>
      </c>
      <c r="D39" s="64">
        <v>6.7</v>
      </c>
      <c r="E39" s="23">
        <v>1</v>
      </c>
      <c r="G39" s="24"/>
      <c r="H39" s="24"/>
      <c r="I39" s="24"/>
      <c r="J39" s="25"/>
      <c r="L39" s="28" t="s">
        <v>4</v>
      </c>
      <c r="M39" s="22" t="str">
        <f>IF(J41=1,H41,(IF(J42=1,H42,(IF(J43=1,H43,(IF(J44=1,H44,1.16)))))))</f>
        <v>Luke McManus</v>
      </c>
      <c r="N39" s="29">
        <v>5.57</v>
      </c>
      <c r="O39" s="30">
        <v>2</v>
      </c>
      <c r="Q39" s="33" t="s">
        <v>7</v>
      </c>
      <c r="R39" s="22" t="str">
        <f>IF(O48=1,M48,(IF(O47=1,M47,(IF(O46=1,M46,1.22)))))</f>
        <v>Benny Wilson</v>
      </c>
      <c r="S39" s="29"/>
      <c r="T39" s="32"/>
    </row>
    <row r="40" spans="1:25" ht="19">
      <c r="A40" s="15" t="s">
        <v>7</v>
      </c>
      <c r="B40" s="8">
        <v>34</v>
      </c>
      <c r="C40" s="9" t="s">
        <v>120</v>
      </c>
      <c r="D40" s="64">
        <v>2.67</v>
      </c>
      <c r="E40" s="23">
        <v>3</v>
      </c>
      <c r="G40" s="4" t="s">
        <v>200</v>
      </c>
      <c r="H40" s="6"/>
      <c r="I40" s="6"/>
      <c r="J40" s="4">
        <v>16</v>
      </c>
      <c r="L40" s="31" t="s">
        <v>5</v>
      </c>
      <c r="M40" s="22" t="str">
        <f>IF(J51=2,H51,(IF(J52=2,H52,(IF(J53=2,H53,(IF(J54=2,H54,2.17)))))))</f>
        <v>Sebastian Holmes</v>
      </c>
      <c r="N40" s="29">
        <v>5.17</v>
      </c>
      <c r="O40" s="32">
        <v>3</v>
      </c>
      <c r="Q40" s="40" t="s">
        <v>9</v>
      </c>
      <c r="R40" s="22" t="str">
        <f>IF(O48=2,M48,(IF(O47=2,M47,(IF(O46=2,M46,2.22)))))</f>
        <v>Jasper Giddy</v>
      </c>
      <c r="S40" s="29"/>
      <c r="T40" s="48"/>
    </row>
    <row r="41" spans="1:25" ht="19">
      <c r="A41" s="17" t="s">
        <v>9</v>
      </c>
      <c r="B41" s="18">
        <v>39</v>
      </c>
      <c r="C41" s="9" t="s">
        <v>124</v>
      </c>
      <c r="D41" s="64">
        <v>3.6</v>
      </c>
      <c r="E41" s="23">
        <v>2</v>
      </c>
      <c r="G41" s="7" t="s">
        <v>4</v>
      </c>
      <c r="H41" s="83" t="s">
        <v>133</v>
      </c>
      <c r="I41" s="8">
        <v>6</v>
      </c>
      <c r="J41" s="11">
        <v>2</v>
      </c>
      <c r="L41" s="33" t="s">
        <v>7</v>
      </c>
      <c r="M41" s="22" t="str">
        <f>IF(J61=2,H61,(IF(J62=2,H62,(IF(J63=2,H63,(IF(J64=2,H64,2.18)))))))</f>
        <v>Saxon Reber</v>
      </c>
      <c r="N41" s="29">
        <v>13.83</v>
      </c>
      <c r="O41" s="32">
        <v>1</v>
      </c>
    </row>
    <row r="42" spans="1:25" ht="19">
      <c r="A42" s="6"/>
      <c r="B42" s="6"/>
      <c r="C42" s="5"/>
      <c r="D42" s="65"/>
      <c r="E42" s="6"/>
      <c r="G42" s="12" t="s">
        <v>5</v>
      </c>
      <c r="H42" s="9" t="s">
        <v>130</v>
      </c>
      <c r="I42" s="8">
        <v>0</v>
      </c>
      <c r="J42" s="14">
        <v>4</v>
      </c>
      <c r="L42" s="27"/>
      <c r="M42" s="27"/>
      <c r="N42" s="27"/>
      <c r="O42" s="27"/>
    </row>
    <row r="43" spans="1:25" ht="19">
      <c r="A43" s="4" t="s">
        <v>28</v>
      </c>
      <c r="C43" s="5"/>
      <c r="D43" s="65"/>
      <c r="E43" s="4">
        <v>7</v>
      </c>
      <c r="G43" s="15" t="s">
        <v>7</v>
      </c>
      <c r="H43" s="9" t="s">
        <v>119</v>
      </c>
      <c r="I43" s="8">
        <v>7.94</v>
      </c>
      <c r="J43" s="11">
        <v>1</v>
      </c>
      <c r="L43" s="27"/>
      <c r="M43" s="27"/>
      <c r="N43" s="27"/>
      <c r="O43" s="27"/>
    </row>
    <row r="44" spans="1:25" ht="19">
      <c r="A44" s="7" t="s">
        <v>4</v>
      </c>
      <c r="B44" s="26">
        <v>4</v>
      </c>
      <c r="C44" s="9" t="s">
        <v>91</v>
      </c>
      <c r="D44" s="64">
        <v>2.86</v>
      </c>
      <c r="E44" s="23">
        <v>4</v>
      </c>
      <c r="G44" s="17" t="s">
        <v>9</v>
      </c>
      <c r="H44" s="9" t="s">
        <v>96</v>
      </c>
      <c r="I44" s="8">
        <v>1.1299999999999999</v>
      </c>
      <c r="J44" s="20">
        <v>3</v>
      </c>
      <c r="L44" s="27"/>
      <c r="M44" s="27"/>
      <c r="N44" s="27"/>
      <c r="O44" s="27"/>
    </row>
    <row r="45" spans="1:25" ht="19">
      <c r="A45" s="12" t="s">
        <v>5</v>
      </c>
      <c r="B45" s="8">
        <v>21</v>
      </c>
      <c r="C45" s="9" t="s">
        <v>107</v>
      </c>
      <c r="D45" s="64">
        <v>2.06</v>
      </c>
      <c r="E45" s="23">
        <v>5</v>
      </c>
      <c r="L45" s="4" t="s">
        <v>29</v>
      </c>
      <c r="M45" s="4" t="s">
        <v>17</v>
      </c>
      <c r="N45" s="4"/>
      <c r="O45" s="4">
        <v>22</v>
      </c>
    </row>
    <row r="46" spans="1:25" ht="19">
      <c r="A46" s="15" t="s">
        <v>7</v>
      </c>
      <c r="B46" s="8">
        <v>28</v>
      </c>
      <c r="C46" s="9" t="s">
        <v>114</v>
      </c>
      <c r="D46" s="64">
        <v>4.97</v>
      </c>
      <c r="E46" s="23">
        <v>3</v>
      </c>
      <c r="L46" s="28" t="s">
        <v>4</v>
      </c>
      <c r="M46" s="21" t="str">
        <f>IF(J41=2,H41,(IF(J42=2,H42,(IF(J43=2,H43,(IF(J44=2,H44,2.16)))))))</f>
        <v>Gor Ozharovsky</v>
      </c>
      <c r="N46" s="29">
        <v>2.83</v>
      </c>
      <c r="O46" s="30">
        <v>3</v>
      </c>
    </row>
    <row r="47" spans="1:25" ht="19">
      <c r="A47" s="17" t="s">
        <v>9</v>
      </c>
      <c r="B47" s="18">
        <v>45</v>
      </c>
      <c r="C47" s="9" t="s">
        <v>130</v>
      </c>
      <c r="D47" s="64">
        <v>5.5</v>
      </c>
      <c r="E47" s="23">
        <v>2</v>
      </c>
      <c r="L47" s="31" t="s">
        <v>5</v>
      </c>
      <c r="M47" s="22" t="str">
        <f>IF(J51=1,H51,(IF(J52=1,H52,(IF(J53=1,H53,(IF(J54=1,H54,1.17)))))))</f>
        <v>Jasper Giddy</v>
      </c>
      <c r="N47" s="29">
        <v>7.33</v>
      </c>
      <c r="O47" s="32">
        <v>2</v>
      </c>
    </row>
    <row r="48" spans="1:25" ht="19">
      <c r="A48" s="84" t="s">
        <v>83</v>
      </c>
      <c r="B48" s="61"/>
      <c r="C48" s="83" t="s">
        <v>133</v>
      </c>
      <c r="D48" s="68">
        <v>5.84</v>
      </c>
      <c r="E48" s="61">
        <v>1</v>
      </c>
      <c r="L48" s="33" t="s">
        <v>7</v>
      </c>
      <c r="M48" s="22" t="str">
        <f>IF(J61=1,H61,(IF(J62=1,H62,(IF(J63=1,H63,(IF(J64=1,H64,1.18)))))))</f>
        <v>Benny Wilson</v>
      </c>
      <c r="N48" s="29">
        <v>9.67</v>
      </c>
      <c r="O48" s="32">
        <v>1</v>
      </c>
    </row>
    <row r="49" spans="1:10" ht="19">
      <c r="A49" s="4" t="s">
        <v>30</v>
      </c>
      <c r="C49" s="5"/>
      <c r="D49" s="54"/>
      <c r="E49" s="4">
        <v>8</v>
      </c>
    </row>
    <row r="50" spans="1:10" ht="19">
      <c r="A50" s="7" t="s">
        <v>4</v>
      </c>
      <c r="B50" s="26">
        <v>9</v>
      </c>
      <c r="C50" s="9" t="s">
        <v>96</v>
      </c>
      <c r="D50" s="64">
        <v>5.07</v>
      </c>
      <c r="E50" s="23">
        <v>2</v>
      </c>
      <c r="G50" s="4" t="s">
        <v>201</v>
      </c>
      <c r="H50" s="6"/>
      <c r="I50" s="6"/>
      <c r="J50" s="4">
        <v>17</v>
      </c>
    </row>
    <row r="51" spans="1:10" ht="19">
      <c r="A51" s="12" t="s">
        <v>5</v>
      </c>
      <c r="B51" s="8">
        <v>16</v>
      </c>
      <c r="C51" s="9" t="s">
        <v>102</v>
      </c>
      <c r="D51" s="64">
        <v>3.83</v>
      </c>
      <c r="E51" s="23">
        <v>3</v>
      </c>
      <c r="G51" s="7" t="s">
        <v>4</v>
      </c>
      <c r="H51" s="9" t="s">
        <v>89</v>
      </c>
      <c r="I51" s="8">
        <v>10.16</v>
      </c>
      <c r="J51" s="11">
        <v>1</v>
      </c>
    </row>
    <row r="52" spans="1:10" ht="19">
      <c r="A52" s="15" t="s">
        <v>7</v>
      </c>
      <c r="B52" s="8">
        <v>33</v>
      </c>
      <c r="C52" s="9" t="s">
        <v>119</v>
      </c>
      <c r="D52" s="64">
        <v>9</v>
      </c>
      <c r="E52" s="23">
        <v>1</v>
      </c>
      <c r="G52" s="12" t="s">
        <v>5</v>
      </c>
      <c r="H52" s="59" t="s">
        <v>132</v>
      </c>
      <c r="I52" s="8">
        <v>5.83</v>
      </c>
      <c r="J52" s="14">
        <v>2</v>
      </c>
    </row>
    <row r="53" spans="1:10" ht="19">
      <c r="A53" s="17" t="s">
        <v>9</v>
      </c>
      <c r="B53" s="18">
        <v>40</v>
      </c>
      <c r="C53" s="58" t="s">
        <v>125</v>
      </c>
      <c r="D53" s="64">
        <v>0.56999999999999995</v>
      </c>
      <c r="E53" s="23">
        <v>4</v>
      </c>
      <c r="G53" s="15" t="s">
        <v>7</v>
      </c>
      <c r="H53" s="9" t="s">
        <v>217</v>
      </c>
      <c r="I53" s="8">
        <v>4.63</v>
      </c>
      <c r="J53" s="11">
        <v>3</v>
      </c>
    </row>
    <row r="54" spans="1:10" ht="19">
      <c r="D54" s="54"/>
      <c r="G54" s="17" t="s">
        <v>9</v>
      </c>
      <c r="H54" s="9" t="s">
        <v>100</v>
      </c>
      <c r="I54" s="8">
        <v>0</v>
      </c>
      <c r="J54" s="20">
        <v>4</v>
      </c>
    </row>
    <row r="55" spans="1:10" ht="19">
      <c r="A55" s="4" t="s">
        <v>31</v>
      </c>
      <c r="C55" s="5"/>
      <c r="D55" s="65"/>
      <c r="E55" s="4">
        <v>9</v>
      </c>
    </row>
    <row r="56" spans="1:10" ht="19">
      <c r="A56" s="7" t="s">
        <v>4</v>
      </c>
      <c r="B56" s="26">
        <v>2</v>
      </c>
      <c r="C56" s="9" t="s">
        <v>89</v>
      </c>
      <c r="D56" s="64">
        <v>11.33</v>
      </c>
      <c r="E56" s="23">
        <v>1</v>
      </c>
    </row>
    <row r="57" spans="1:10" ht="19">
      <c r="A57" s="12" t="s">
        <v>5</v>
      </c>
      <c r="B57" s="8">
        <v>23</v>
      </c>
      <c r="C57" s="9" t="s">
        <v>109</v>
      </c>
      <c r="D57" s="64">
        <v>7.17</v>
      </c>
      <c r="E57" s="23">
        <v>3</v>
      </c>
    </row>
    <row r="58" spans="1:10" ht="19">
      <c r="A58" s="15" t="s">
        <v>7</v>
      </c>
      <c r="B58" s="8">
        <v>26</v>
      </c>
      <c r="C58" s="9" t="s">
        <v>112</v>
      </c>
      <c r="D58" s="64">
        <v>1.4</v>
      </c>
      <c r="E58" s="23">
        <v>4</v>
      </c>
    </row>
    <row r="59" spans="1:10" ht="19">
      <c r="A59" s="17" t="s">
        <v>9</v>
      </c>
      <c r="B59" s="18">
        <v>47</v>
      </c>
      <c r="C59" s="59" t="s">
        <v>132</v>
      </c>
      <c r="D59" s="64">
        <v>7.33</v>
      </c>
      <c r="E59" s="23">
        <v>2</v>
      </c>
    </row>
    <row r="60" spans="1:10" ht="19">
      <c r="A60" s="85" t="s">
        <v>83</v>
      </c>
      <c r="B60" s="61"/>
      <c r="C60" s="86" t="s">
        <v>134</v>
      </c>
      <c r="D60" s="64">
        <v>1.07</v>
      </c>
      <c r="E60" s="131">
        <v>5</v>
      </c>
      <c r="G60" s="4" t="s">
        <v>202</v>
      </c>
      <c r="H60" s="6"/>
      <c r="I60" s="6"/>
      <c r="J60" s="4">
        <v>18</v>
      </c>
    </row>
    <row r="61" spans="1:10" ht="19">
      <c r="A61" s="4" t="s">
        <v>32</v>
      </c>
      <c r="C61" s="5"/>
      <c r="D61" s="65"/>
      <c r="E61" s="4">
        <v>10</v>
      </c>
      <c r="G61" s="7" t="s">
        <v>4</v>
      </c>
      <c r="H61" s="9" t="s">
        <v>92</v>
      </c>
      <c r="I61" s="8">
        <v>12.9</v>
      </c>
      <c r="J61" s="11">
        <v>1</v>
      </c>
    </row>
    <row r="62" spans="1:10" ht="19">
      <c r="A62" s="7" t="s">
        <v>4</v>
      </c>
      <c r="B62" s="26">
        <v>11</v>
      </c>
      <c r="C62" s="9" t="s">
        <v>216</v>
      </c>
      <c r="D62" s="64">
        <v>1.27</v>
      </c>
      <c r="E62" s="23">
        <v>4</v>
      </c>
      <c r="G62" s="12" t="s">
        <v>5</v>
      </c>
      <c r="H62" s="9" t="s">
        <v>115</v>
      </c>
      <c r="I62" s="8">
        <v>2.2599999999999998</v>
      </c>
      <c r="J62" s="14">
        <v>4</v>
      </c>
    </row>
    <row r="63" spans="1:10" ht="19">
      <c r="A63" s="12" t="s">
        <v>5</v>
      </c>
      <c r="B63" s="8">
        <v>14</v>
      </c>
      <c r="C63" s="9" t="s">
        <v>100</v>
      </c>
      <c r="D63" s="64">
        <v>2.4</v>
      </c>
      <c r="E63" s="23">
        <v>2</v>
      </c>
      <c r="G63" s="15" t="s">
        <v>7</v>
      </c>
      <c r="H63" s="9" t="s">
        <v>103</v>
      </c>
      <c r="I63" s="8">
        <v>9.6</v>
      </c>
      <c r="J63" s="11">
        <v>2</v>
      </c>
    </row>
    <row r="64" spans="1:10" ht="19">
      <c r="A64" s="15" t="s">
        <v>7</v>
      </c>
      <c r="B64" s="8">
        <v>35</v>
      </c>
      <c r="C64" s="9" t="s">
        <v>122</v>
      </c>
      <c r="D64" s="64">
        <v>1.96</v>
      </c>
      <c r="E64" s="23">
        <v>3</v>
      </c>
      <c r="G64" s="17" t="s">
        <v>9</v>
      </c>
      <c r="H64" s="9" t="s">
        <v>95</v>
      </c>
      <c r="I64" s="8">
        <v>3.84</v>
      </c>
      <c r="J64" s="20">
        <v>3</v>
      </c>
    </row>
    <row r="65" spans="1:9" ht="19">
      <c r="A65" s="17" t="s">
        <v>9</v>
      </c>
      <c r="B65" s="18">
        <v>38</v>
      </c>
      <c r="C65" s="9" t="s">
        <v>217</v>
      </c>
      <c r="D65" s="64">
        <v>7.06</v>
      </c>
      <c r="E65" s="23">
        <v>1</v>
      </c>
    </row>
    <row r="66" spans="1:9" ht="19">
      <c r="A66" s="6"/>
      <c r="B66" s="6"/>
      <c r="C66" s="5"/>
      <c r="D66" s="65"/>
      <c r="E66" s="6"/>
    </row>
    <row r="67" spans="1:9" ht="19">
      <c r="A67" s="4" t="s">
        <v>33</v>
      </c>
      <c r="C67" s="5"/>
      <c r="D67" s="65"/>
      <c r="E67" s="4">
        <v>11</v>
      </c>
      <c r="F67" s="50"/>
      <c r="G67" s="53"/>
      <c r="H67" s="76"/>
      <c r="I67" s="75"/>
    </row>
    <row r="68" spans="1:9" ht="19">
      <c r="A68" s="7" t="s">
        <v>4</v>
      </c>
      <c r="B68" s="26">
        <v>5</v>
      </c>
      <c r="C68" s="9" t="s">
        <v>92</v>
      </c>
      <c r="D68" s="64">
        <v>13.5</v>
      </c>
      <c r="E68" s="23">
        <v>1</v>
      </c>
      <c r="F68" s="50"/>
      <c r="H68" s="72"/>
      <c r="I68" s="75"/>
    </row>
    <row r="69" spans="1:9" ht="19">
      <c r="A69" s="12" t="s">
        <v>5</v>
      </c>
      <c r="B69" s="8">
        <v>20</v>
      </c>
      <c r="C69" s="9" t="s">
        <v>106</v>
      </c>
      <c r="D69" s="64">
        <v>3.8</v>
      </c>
      <c r="E69" s="23">
        <v>4</v>
      </c>
      <c r="F69" s="50"/>
      <c r="G69" s="56"/>
      <c r="H69" s="73"/>
      <c r="I69" s="79"/>
    </row>
    <row r="70" spans="1:9" ht="19">
      <c r="A70" s="15" t="s">
        <v>7</v>
      </c>
      <c r="B70" s="8">
        <v>29</v>
      </c>
      <c r="C70" s="9" t="s">
        <v>115</v>
      </c>
      <c r="D70" s="64">
        <v>6.13</v>
      </c>
      <c r="E70" s="23">
        <v>2</v>
      </c>
      <c r="F70" s="50"/>
      <c r="G70" s="54"/>
      <c r="H70" s="72"/>
      <c r="I70" s="75"/>
    </row>
    <row r="71" spans="1:9" ht="19">
      <c r="A71" s="17" t="s">
        <v>9</v>
      </c>
      <c r="B71" s="18">
        <v>44</v>
      </c>
      <c r="C71" s="9" t="s">
        <v>128</v>
      </c>
      <c r="D71" s="64">
        <v>5.26</v>
      </c>
      <c r="E71" s="23">
        <v>3</v>
      </c>
      <c r="F71" s="50"/>
      <c r="G71" s="54"/>
      <c r="H71" s="72"/>
      <c r="I71" s="75"/>
    </row>
    <row r="72" spans="1:9">
      <c r="D72" s="54"/>
      <c r="F72" s="50"/>
      <c r="G72" s="54"/>
      <c r="H72" s="72"/>
      <c r="I72" s="75"/>
    </row>
    <row r="73" spans="1:9" ht="19">
      <c r="A73" s="4" t="s">
        <v>34</v>
      </c>
      <c r="C73" s="5"/>
      <c r="D73" s="65"/>
      <c r="E73" s="4">
        <v>12</v>
      </c>
      <c r="F73" s="50"/>
      <c r="H73" s="72"/>
      <c r="I73" s="75"/>
    </row>
    <row r="74" spans="1:9" ht="19">
      <c r="A74" s="7" t="s">
        <v>4</v>
      </c>
      <c r="B74" s="26">
        <v>8</v>
      </c>
      <c r="C74" s="9" t="s">
        <v>95</v>
      </c>
      <c r="D74" s="64">
        <v>8.9</v>
      </c>
      <c r="E74" s="23">
        <v>2</v>
      </c>
      <c r="F74" s="50"/>
      <c r="H74" s="72"/>
      <c r="I74" s="75"/>
    </row>
    <row r="75" spans="1:9" ht="19">
      <c r="A75" s="12" t="s">
        <v>5</v>
      </c>
      <c r="B75" s="8">
        <v>17</v>
      </c>
      <c r="C75" s="9" t="s">
        <v>103</v>
      </c>
      <c r="D75" s="64">
        <v>10.27</v>
      </c>
      <c r="E75" s="23">
        <v>1</v>
      </c>
      <c r="F75" s="50"/>
      <c r="H75" s="72"/>
      <c r="I75" s="75"/>
    </row>
    <row r="76" spans="1:9" ht="19">
      <c r="A76" s="15" t="s">
        <v>7</v>
      </c>
      <c r="B76" s="8">
        <v>32</v>
      </c>
      <c r="C76" s="9" t="s">
        <v>118</v>
      </c>
      <c r="D76" s="64">
        <v>5.34</v>
      </c>
      <c r="E76" s="23">
        <v>3</v>
      </c>
      <c r="F76" s="50"/>
      <c r="G76" s="54"/>
      <c r="H76" s="72"/>
      <c r="I76" s="75"/>
    </row>
    <row r="77" spans="1:9" ht="19">
      <c r="A77" s="17" t="s">
        <v>9</v>
      </c>
      <c r="B77" s="18">
        <v>41</v>
      </c>
      <c r="C77" s="58" t="s">
        <v>126</v>
      </c>
      <c r="D77" s="64">
        <v>1.23</v>
      </c>
      <c r="E77" s="23">
        <v>4</v>
      </c>
      <c r="F77" s="50"/>
      <c r="H77" s="72"/>
      <c r="I77" s="75"/>
    </row>
    <row r="78" spans="1:9">
      <c r="F78" s="50"/>
      <c r="G78" s="52"/>
      <c r="H78" s="76"/>
      <c r="I78" s="75"/>
    </row>
    <row r="79" spans="1:9">
      <c r="F79" s="50"/>
      <c r="H79" s="72"/>
      <c r="I79" s="75"/>
    </row>
    <row r="80" spans="1:9">
      <c r="F80" s="50"/>
      <c r="H80" s="72"/>
      <c r="I80" s="75"/>
    </row>
    <row r="81" spans="6:9">
      <c r="F81" s="50"/>
      <c r="G81" s="54"/>
      <c r="H81" s="72"/>
      <c r="I81" s="75"/>
    </row>
    <row r="82" spans="6:9">
      <c r="F82" s="50"/>
      <c r="G82" s="54"/>
      <c r="H82" s="72"/>
      <c r="I82" s="75"/>
    </row>
    <row r="83" spans="6:9">
      <c r="F83" s="50"/>
      <c r="G83" s="54"/>
      <c r="H83" s="72"/>
      <c r="I83" s="75"/>
    </row>
    <row r="84" spans="6:9">
      <c r="F84" s="50"/>
      <c r="G84" s="82"/>
      <c r="H84" s="55"/>
      <c r="I84" s="75"/>
    </row>
    <row r="85" spans="6:9">
      <c r="F85" s="50"/>
      <c r="H85" s="72"/>
      <c r="I85" s="75"/>
    </row>
    <row r="86" spans="6:9">
      <c r="F86" s="50"/>
      <c r="G86" s="54"/>
      <c r="H86" s="72"/>
      <c r="I86" s="75"/>
    </row>
    <row r="87" spans="6:9">
      <c r="F87" s="50"/>
      <c r="H87" s="72"/>
      <c r="I87" s="75"/>
    </row>
    <row r="88" spans="6:9">
      <c r="F88" s="50"/>
      <c r="G88" s="54"/>
      <c r="H88" s="72"/>
      <c r="I88" s="75"/>
    </row>
    <row r="89" spans="6:9">
      <c r="F89" s="50"/>
      <c r="G89" s="54"/>
      <c r="H89" s="72"/>
      <c r="I89" s="75"/>
    </row>
    <row r="90" spans="6:9">
      <c r="F90" s="50"/>
      <c r="G90" s="54"/>
      <c r="H90" s="72"/>
      <c r="I90" s="75"/>
    </row>
    <row r="91" spans="6:9">
      <c r="F91" s="50"/>
      <c r="G91" s="54"/>
      <c r="H91" s="72"/>
      <c r="I91" s="88"/>
    </row>
    <row r="92" spans="6:9">
      <c r="F92" s="50"/>
      <c r="H92" s="72"/>
      <c r="I92" s="75"/>
    </row>
    <row r="93" spans="6:9">
      <c r="F93" s="50"/>
      <c r="H93" s="72"/>
      <c r="I93" s="75"/>
    </row>
    <row r="94" spans="6:9">
      <c r="F94" s="50"/>
      <c r="G94" s="54"/>
      <c r="H94" s="72"/>
      <c r="I94" s="75"/>
    </row>
    <row r="95" spans="6:9">
      <c r="F95" s="50"/>
      <c r="H95" s="72"/>
      <c r="I95" s="75"/>
    </row>
    <row r="96" spans="6:9">
      <c r="F96" s="50"/>
      <c r="G96" s="54"/>
      <c r="H96" s="72"/>
      <c r="I96" s="75"/>
    </row>
    <row r="97" spans="2:9">
      <c r="F97" s="50"/>
      <c r="G97" s="54"/>
      <c r="H97" s="72"/>
      <c r="I97" s="75"/>
    </row>
    <row r="98" spans="2:9">
      <c r="F98" s="50"/>
      <c r="G98" s="54"/>
      <c r="H98" s="72"/>
      <c r="I98" s="75"/>
    </row>
    <row r="99" spans="2:9">
      <c r="F99" s="50"/>
      <c r="G99" s="51"/>
      <c r="H99" s="72"/>
      <c r="I99" s="75"/>
    </row>
    <row r="100" spans="2:9">
      <c r="F100" s="50"/>
      <c r="G100" s="54"/>
      <c r="H100" s="72"/>
      <c r="I100" s="75"/>
    </row>
    <row r="101" spans="2:9">
      <c r="F101" s="50"/>
      <c r="G101" s="54"/>
      <c r="H101" s="72"/>
      <c r="I101" s="75"/>
    </row>
    <row r="102" spans="2:9">
      <c r="F102" s="50"/>
      <c r="H102" s="72"/>
      <c r="I102" s="75"/>
    </row>
    <row r="103" spans="2:9">
      <c r="F103" s="50"/>
      <c r="H103" s="72"/>
      <c r="I103" s="75"/>
    </row>
    <row r="104" spans="2:9">
      <c r="F104" s="50"/>
      <c r="G104" s="54"/>
      <c r="H104" s="72"/>
      <c r="I104" s="75"/>
    </row>
    <row r="105" spans="2:9">
      <c r="F105" s="50"/>
      <c r="H105" s="72"/>
      <c r="I105" s="75"/>
    </row>
    <row r="106" spans="2:9">
      <c r="F106" s="50"/>
      <c r="H106" s="72"/>
      <c r="I106" s="75"/>
    </row>
    <row r="107" spans="2:9">
      <c r="F107" s="50"/>
      <c r="H107" s="72"/>
      <c r="I107" s="75"/>
    </row>
    <row r="108" spans="2:9">
      <c r="F108" s="50"/>
      <c r="G108" s="54"/>
      <c r="H108" s="72"/>
      <c r="I108" s="75"/>
    </row>
    <row r="109" spans="2:9">
      <c r="F109" s="50"/>
      <c r="G109" s="54"/>
      <c r="H109" s="72"/>
      <c r="I109" s="75"/>
    </row>
    <row r="110" spans="2:9">
      <c r="F110" s="50"/>
      <c r="G110" s="54"/>
      <c r="H110" s="72"/>
      <c r="I110" s="75"/>
    </row>
    <row r="111" spans="2:9">
      <c r="F111" s="50"/>
      <c r="G111" s="54"/>
      <c r="H111" s="72"/>
      <c r="I111" s="75"/>
    </row>
    <row r="112" spans="2:9">
      <c r="B112" s="72"/>
      <c r="C112" s="72"/>
      <c r="D112" s="72"/>
      <c r="E112" s="75"/>
      <c r="F112" s="50"/>
      <c r="G112" s="54"/>
      <c r="H112" s="72"/>
      <c r="I112" s="75"/>
    </row>
    <row r="113" spans="2:9">
      <c r="B113" s="72"/>
      <c r="C113" s="72"/>
      <c r="D113" s="72"/>
      <c r="E113" s="77"/>
      <c r="F113" s="50"/>
      <c r="H113" s="72"/>
      <c r="I113" s="75"/>
    </row>
    <row r="114" spans="2:9">
      <c r="F114" s="50"/>
      <c r="H114" s="72"/>
      <c r="I114" s="75"/>
    </row>
    <row r="115" spans="2:9">
      <c r="F115" s="50"/>
      <c r="H115" s="72"/>
      <c r="I115" s="75"/>
    </row>
    <row r="116" spans="2:9">
      <c r="F116" s="50"/>
      <c r="G116" s="54"/>
      <c r="H116" s="72"/>
      <c r="I116" s="77"/>
    </row>
  </sheetData>
  <pageMargins left="0.7" right="0.7" top="0.75" bottom="0.75" header="0.3" footer="0.3"/>
  <pageSetup paperSize="9" scale="29" orientation="landscape" horizontalDpi="0" verticalDpi="0" copies="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5"/>
  <sheetViews>
    <sheetView topLeftCell="A5" workbookViewId="0">
      <selection activeCell="K29" sqref="K29"/>
    </sheetView>
  </sheetViews>
  <sheetFormatPr baseColWidth="10" defaultRowHeight="16"/>
  <cols>
    <col min="2" max="2" width="8.1640625" hidden="1" customWidth="1"/>
    <col min="3" max="3" width="20.5" customWidth="1"/>
    <col min="8" max="8" width="22.1640625" style="89" customWidth="1"/>
    <col min="9" max="9" width="10" customWidth="1"/>
    <col min="13" max="13" width="21.33203125" customWidth="1"/>
    <col min="14" max="14" width="9.83203125" customWidth="1"/>
  </cols>
  <sheetData>
    <row r="2" spans="1:16" ht="21">
      <c r="A2" s="71" t="s">
        <v>87</v>
      </c>
    </row>
    <row r="3" spans="1:16" ht="21">
      <c r="A3" s="71" t="s">
        <v>172</v>
      </c>
    </row>
    <row r="4" spans="1:16">
      <c r="B4" s="57"/>
      <c r="C4" s="89"/>
      <c r="D4" s="89"/>
    </row>
    <row r="5" spans="1:16" ht="19">
      <c r="A5" s="1" t="s">
        <v>0</v>
      </c>
      <c r="B5" s="90"/>
      <c r="C5" s="1"/>
      <c r="D5" s="1" t="s">
        <v>136</v>
      </c>
      <c r="E5" s="1" t="s">
        <v>137</v>
      </c>
      <c r="F5" s="1"/>
      <c r="H5" s="2"/>
      <c r="I5" s="1"/>
      <c r="J5" s="1"/>
      <c r="K5" s="1"/>
      <c r="P5" s="91"/>
    </row>
    <row r="6" spans="1:16" ht="19">
      <c r="A6" s="39" t="s">
        <v>3</v>
      </c>
      <c r="B6" s="57"/>
      <c r="C6" s="6"/>
      <c r="E6" s="1">
        <v>1</v>
      </c>
      <c r="F6" s="6"/>
      <c r="G6" s="6"/>
      <c r="H6" s="5"/>
      <c r="I6" s="6"/>
      <c r="J6" s="6"/>
      <c r="K6" s="6"/>
      <c r="L6" s="6"/>
      <c r="M6" s="6"/>
      <c r="N6" s="6"/>
      <c r="O6" s="6"/>
      <c r="P6" s="91"/>
    </row>
    <row r="7" spans="1:16" ht="19">
      <c r="A7" s="28" t="s">
        <v>4</v>
      </c>
      <c r="B7" s="92">
        <v>1</v>
      </c>
      <c r="C7" s="10" t="s">
        <v>138</v>
      </c>
      <c r="D7" s="81">
        <v>12</v>
      </c>
      <c r="E7" s="26">
        <v>1</v>
      </c>
      <c r="F7" s="24"/>
      <c r="G7" s="6"/>
      <c r="H7" s="5"/>
      <c r="I7" s="6"/>
      <c r="J7" s="6"/>
      <c r="K7" s="6"/>
      <c r="L7" s="6"/>
      <c r="M7" s="6"/>
      <c r="N7" s="6"/>
      <c r="O7" s="6"/>
      <c r="P7" s="91"/>
    </row>
    <row r="8" spans="1:16" ht="19">
      <c r="A8" s="93" t="s">
        <v>5</v>
      </c>
      <c r="B8" s="49">
        <v>8</v>
      </c>
      <c r="C8" s="10" t="s">
        <v>144</v>
      </c>
      <c r="D8" s="81">
        <v>8.9</v>
      </c>
      <c r="E8" s="8">
        <v>2</v>
      </c>
      <c r="F8" s="24"/>
      <c r="G8" s="1" t="s">
        <v>19</v>
      </c>
      <c r="H8" s="5"/>
      <c r="I8" s="6"/>
      <c r="J8" s="6"/>
      <c r="K8" s="6"/>
      <c r="L8" s="6"/>
      <c r="M8" s="6"/>
      <c r="N8" s="6"/>
      <c r="O8" s="6"/>
      <c r="P8" s="91"/>
    </row>
    <row r="9" spans="1:16" ht="19">
      <c r="A9" s="33" t="s">
        <v>7</v>
      </c>
      <c r="B9" s="49">
        <v>9</v>
      </c>
      <c r="C9" s="10" t="s">
        <v>145</v>
      </c>
      <c r="D9" s="81">
        <v>4.04</v>
      </c>
      <c r="E9" s="8">
        <v>3</v>
      </c>
      <c r="F9" s="24"/>
      <c r="G9" s="94" t="s">
        <v>135</v>
      </c>
      <c r="H9" s="5"/>
      <c r="I9" s="6"/>
      <c r="J9" s="1">
        <v>5</v>
      </c>
      <c r="K9" s="6"/>
      <c r="L9" s="6"/>
      <c r="M9" s="6"/>
      <c r="N9" s="6"/>
      <c r="O9" s="6"/>
      <c r="P9" s="95"/>
    </row>
    <row r="10" spans="1:16" ht="19">
      <c r="A10" s="40" t="s">
        <v>9</v>
      </c>
      <c r="B10" s="19">
        <v>16</v>
      </c>
      <c r="C10" s="9" t="s">
        <v>152</v>
      </c>
      <c r="D10" s="81">
        <v>0.9</v>
      </c>
      <c r="E10" s="18">
        <v>4</v>
      </c>
      <c r="F10" s="24"/>
      <c r="G10" s="28" t="s">
        <v>4</v>
      </c>
      <c r="H10" s="158" t="str">
        <f>IF(E7=1,C7,(IF(E8=1,C8,(IF(E9=1,C9,(IF(E10=1,C10,1.1)))))))</f>
        <v>Bohdi Leigh-Jones</v>
      </c>
      <c r="I10" s="45">
        <v>6.43</v>
      </c>
      <c r="J10" s="26">
        <v>1</v>
      </c>
      <c r="K10" s="6"/>
      <c r="L10" s="6"/>
      <c r="M10" s="6"/>
      <c r="N10" s="6"/>
      <c r="O10" s="6"/>
      <c r="P10" s="91"/>
    </row>
    <row r="11" spans="1:16" ht="19">
      <c r="A11" s="6"/>
      <c r="B11" s="96"/>
      <c r="C11" s="6"/>
      <c r="D11" s="153"/>
      <c r="E11" s="6"/>
      <c r="F11" s="6"/>
      <c r="G11" s="93" t="s">
        <v>5</v>
      </c>
      <c r="H11" s="158" t="str">
        <f>IF(E13=1,C13,(IF(E14=1,C14,(IF(E15=1,C21,(IF(E16=1,C16,1.2)))))))</f>
        <v>Nica Frayne</v>
      </c>
      <c r="I11" s="29">
        <v>0.6</v>
      </c>
      <c r="J11" s="8">
        <v>4</v>
      </c>
      <c r="K11" s="6"/>
      <c r="L11" s="6"/>
      <c r="M11" s="6"/>
      <c r="N11" s="6"/>
      <c r="O11" s="6"/>
      <c r="P11" s="91"/>
    </row>
    <row r="12" spans="1:16" ht="19">
      <c r="A12" s="2" t="s">
        <v>10</v>
      </c>
      <c r="B12" s="57"/>
      <c r="C12" s="6"/>
      <c r="D12" s="153"/>
      <c r="E12" s="1">
        <v>2</v>
      </c>
      <c r="F12" s="6"/>
      <c r="G12" s="33" t="s">
        <v>7</v>
      </c>
      <c r="H12" s="158" t="str">
        <f>IF(E19=2,C19,(IF(E20=2,C20,(IF(E21=2,C15,(IF(E22=2,C22,2.3)))))))</f>
        <v>Tiya Collins</v>
      </c>
      <c r="I12" s="29">
        <v>4.66</v>
      </c>
      <c r="J12" s="8">
        <v>2</v>
      </c>
      <c r="K12" s="6"/>
      <c r="L12" s="6"/>
      <c r="M12" s="6"/>
      <c r="N12" s="6"/>
      <c r="O12" s="6"/>
      <c r="P12" s="91"/>
    </row>
    <row r="13" spans="1:16" ht="19">
      <c r="A13" s="28" t="s">
        <v>4</v>
      </c>
      <c r="B13" s="92">
        <v>4</v>
      </c>
      <c r="C13" s="10" t="s">
        <v>140</v>
      </c>
      <c r="D13" s="81">
        <v>2.2000000000000002</v>
      </c>
      <c r="E13" s="26">
        <v>2</v>
      </c>
      <c r="F13" s="24"/>
      <c r="G13" s="40" t="s">
        <v>9</v>
      </c>
      <c r="H13" s="9" t="s">
        <v>154</v>
      </c>
      <c r="I13" s="46">
        <v>3.83</v>
      </c>
      <c r="J13" s="18">
        <v>3</v>
      </c>
      <c r="K13" s="6"/>
      <c r="L13" s="6"/>
      <c r="M13" s="6"/>
      <c r="N13" s="6"/>
      <c r="O13" s="6"/>
      <c r="P13" s="95"/>
    </row>
    <row r="14" spans="1:16" ht="19">
      <c r="A14" s="93" t="s">
        <v>5</v>
      </c>
      <c r="B14" s="49">
        <v>5</v>
      </c>
      <c r="C14" s="10" t="s">
        <v>141</v>
      </c>
      <c r="D14" s="154">
        <v>5.33</v>
      </c>
      <c r="E14" s="8">
        <v>1</v>
      </c>
      <c r="F14" s="24"/>
      <c r="G14" s="6"/>
      <c r="H14" s="5"/>
      <c r="I14" s="6"/>
      <c r="J14" s="6"/>
      <c r="K14" s="6"/>
      <c r="L14" s="1" t="s">
        <v>24</v>
      </c>
      <c r="M14" s="6"/>
      <c r="N14" s="6"/>
      <c r="O14" s="6"/>
      <c r="P14" s="95"/>
    </row>
    <row r="15" spans="1:16" ht="19">
      <c r="A15" s="33" t="s">
        <v>7</v>
      </c>
      <c r="B15" s="49">
        <v>12</v>
      </c>
      <c r="C15" s="10" t="s">
        <v>147</v>
      </c>
      <c r="D15" s="81">
        <v>1.53</v>
      </c>
      <c r="E15" s="8">
        <v>4</v>
      </c>
      <c r="F15" s="24"/>
      <c r="G15" s="6"/>
      <c r="H15" s="5"/>
      <c r="I15" s="6"/>
      <c r="J15" s="6"/>
      <c r="K15" s="6"/>
      <c r="L15" s="6"/>
      <c r="M15" s="96"/>
      <c r="N15" s="96"/>
      <c r="O15" s="1">
        <v>7</v>
      </c>
      <c r="P15" s="97"/>
    </row>
    <row r="16" spans="1:16" ht="19">
      <c r="A16" s="40" t="s">
        <v>9</v>
      </c>
      <c r="B16" s="19">
        <v>13</v>
      </c>
      <c r="C16" s="10" t="s">
        <v>149</v>
      </c>
      <c r="D16" s="155">
        <v>2.17</v>
      </c>
      <c r="E16" s="18">
        <v>3</v>
      </c>
      <c r="F16" s="24"/>
      <c r="G16" s="6"/>
      <c r="H16" s="5"/>
      <c r="I16" s="6"/>
      <c r="J16" s="6"/>
      <c r="K16" s="6"/>
      <c r="L16" s="28" t="s">
        <v>4</v>
      </c>
      <c r="M16" s="29" t="str">
        <f>IF(J10=1,H10,(IF(J11=1,H11,(IF(J12=1,H12,(IF(J13=1,H13,1.5)))))))</f>
        <v>Bohdi Leigh-Jones</v>
      </c>
      <c r="N16" s="45">
        <v>1.17</v>
      </c>
      <c r="O16" s="26">
        <v>4</v>
      </c>
      <c r="P16" s="97"/>
    </row>
    <row r="17" spans="1:16" ht="19">
      <c r="A17" s="24"/>
      <c r="B17" s="98"/>
      <c r="C17" s="24"/>
      <c r="D17" s="156"/>
      <c r="E17" s="24"/>
      <c r="F17" s="24"/>
      <c r="G17" s="6"/>
      <c r="H17" s="5"/>
      <c r="I17" s="6"/>
      <c r="J17" s="6"/>
      <c r="K17" s="6"/>
      <c r="L17" s="93" t="s">
        <v>5</v>
      </c>
      <c r="M17" s="29" t="str">
        <f>IF(J10=2,H10,(IF(J11=2,H11,(IF(J12=2,H12,(IF(J13=2,H13,2.5)))))))</f>
        <v>Tiya Collins</v>
      </c>
      <c r="N17" s="29">
        <v>5.33</v>
      </c>
      <c r="O17" s="8">
        <v>3</v>
      </c>
      <c r="P17" s="91"/>
    </row>
    <row r="18" spans="1:16" ht="19">
      <c r="A18" s="2" t="s">
        <v>11</v>
      </c>
      <c r="B18" s="57"/>
      <c r="C18" s="6"/>
      <c r="D18" s="153"/>
      <c r="E18" s="1">
        <v>3</v>
      </c>
      <c r="F18" s="6"/>
      <c r="G18" s="6"/>
      <c r="H18" s="5"/>
      <c r="I18" s="6"/>
      <c r="J18" s="6"/>
      <c r="K18" s="6"/>
      <c r="L18" s="33" t="s">
        <v>7</v>
      </c>
      <c r="M18" s="29" t="str">
        <f>IF(J22=1,H22,(IF(J23=1,H23,(IF(J24=1,H24,(IF(J25=1,H25,1.6)))))))</f>
        <v>Hunter Kelleher</v>
      </c>
      <c r="N18" s="29">
        <v>5.93</v>
      </c>
      <c r="O18" s="8">
        <v>2</v>
      </c>
      <c r="P18" s="91"/>
    </row>
    <row r="19" spans="1:16" ht="19">
      <c r="A19" s="28" t="s">
        <v>4</v>
      </c>
      <c r="B19" s="92">
        <v>3</v>
      </c>
      <c r="C19" s="10" t="s">
        <v>139</v>
      </c>
      <c r="D19" s="81">
        <v>10.5</v>
      </c>
      <c r="E19" s="26">
        <v>1</v>
      </c>
      <c r="F19" s="24"/>
      <c r="G19" s="6"/>
      <c r="H19" s="5"/>
      <c r="I19" s="6"/>
      <c r="J19" s="6"/>
      <c r="K19" s="6"/>
      <c r="L19" s="40" t="s">
        <v>9</v>
      </c>
      <c r="M19" s="29" t="str">
        <f>IF(J22=2,H22,(IF(J23=2,H23,(IF(J24=2,H24,(IF(J25=2,H25,2.6)))))))</f>
        <v>Jesse Starling</v>
      </c>
      <c r="N19" s="46">
        <v>7.27</v>
      </c>
      <c r="O19" s="18">
        <v>1</v>
      </c>
      <c r="P19" s="95"/>
    </row>
    <row r="20" spans="1:16" ht="20" thickBot="1">
      <c r="A20" s="93" t="s">
        <v>5</v>
      </c>
      <c r="B20" s="49">
        <v>6</v>
      </c>
      <c r="C20" s="10" t="s">
        <v>142</v>
      </c>
      <c r="D20" s="155">
        <v>6.4</v>
      </c>
      <c r="E20" s="8">
        <v>2</v>
      </c>
      <c r="F20" s="24"/>
      <c r="G20" s="6"/>
      <c r="H20" s="5"/>
      <c r="I20" s="6"/>
      <c r="J20" s="6"/>
      <c r="K20" s="6"/>
      <c r="L20" s="24"/>
      <c r="M20" s="24"/>
      <c r="N20" s="24"/>
      <c r="O20" s="24"/>
      <c r="P20" s="95"/>
    </row>
    <row r="21" spans="1:16" ht="19">
      <c r="A21" s="33" t="s">
        <v>7</v>
      </c>
      <c r="B21" s="49">
        <v>11</v>
      </c>
      <c r="C21" s="10" t="s">
        <v>148</v>
      </c>
      <c r="D21" s="157">
        <v>1.67</v>
      </c>
      <c r="E21" s="8">
        <v>4</v>
      </c>
      <c r="F21" s="24"/>
      <c r="G21" s="1" t="s">
        <v>12</v>
      </c>
      <c r="H21" s="5"/>
      <c r="I21" s="6"/>
      <c r="J21" s="1">
        <v>6</v>
      </c>
      <c r="K21" s="6"/>
      <c r="L21" s="24"/>
      <c r="M21" s="24"/>
      <c r="N21" s="24"/>
      <c r="O21" s="24"/>
      <c r="P21" s="97"/>
    </row>
    <row r="22" spans="1:16" ht="19">
      <c r="A22" s="40" t="s">
        <v>9</v>
      </c>
      <c r="B22" s="19">
        <v>14</v>
      </c>
      <c r="C22" s="10" t="s">
        <v>150</v>
      </c>
      <c r="D22" s="155">
        <v>2.57</v>
      </c>
      <c r="E22" s="18">
        <v>3</v>
      </c>
      <c r="F22" s="24"/>
      <c r="G22" s="28" t="s">
        <v>4</v>
      </c>
      <c r="H22" s="158" t="str">
        <f>IF(E7=2,C7,(IF(E7=2,C7,(IF(E8=2,C8,(IF(E9=2,C9,(IF(E10=2,C10,2.1)))))))))</f>
        <v>Tessa Berkeley</v>
      </c>
      <c r="I22" s="45">
        <v>2.17</v>
      </c>
      <c r="J22" s="26">
        <v>4</v>
      </c>
      <c r="K22" s="6"/>
      <c r="L22" s="24"/>
      <c r="M22" s="24"/>
      <c r="N22" s="24"/>
      <c r="O22" s="24"/>
      <c r="P22" s="97"/>
    </row>
    <row r="23" spans="1:16" ht="19">
      <c r="A23" s="24"/>
      <c r="B23" s="98"/>
      <c r="D23" s="156"/>
      <c r="E23" s="24"/>
      <c r="F23" s="24"/>
      <c r="G23" s="93" t="s">
        <v>5</v>
      </c>
      <c r="H23" s="158" t="str">
        <f>IF(E13=2,C13,(IF(E14=2,C14,(IF(E15=2,C21,(IF(E16=2,C16,2.2)))))))</f>
        <v>Bella Grainger</v>
      </c>
      <c r="I23" s="29">
        <v>3.3</v>
      </c>
      <c r="J23" s="8">
        <v>3</v>
      </c>
      <c r="K23" s="6"/>
      <c r="L23" s="24"/>
      <c r="M23" s="24"/>
      <c r="N23" s="24"/>
      <c r="O23" s="24"/>
      <c r="P23" s="91"/>
    </row>
    <row r="24" spans="1:16" ht="19">
      <c r="A24" s="2" t="s">
        <v>18</v>
      </c>
      <c r="B24" s="57"/>
      <c r="C24" s="6"/>
      <c r="D24" s="153"/>
      <c r="E24" s="1">
        <v>4</v>
      </c>
      <c r="F24" s="6"/>
      <c r="G24" s="33" t="s">
        <v>7</v>
      </c>
      <c r="H24" s="158" t="str">
        <f>IF(E19=1,C19,(IF(E20=1,C20,(IF(E21=1,C15,(IF(E22=1,C22,1.3)))))))</f>
        <v>Jesse Starling</v>
      </c>
      <c r="I24" s="29">
        <v>9</v>
      </c>
      <c r="J24" s="8">
        <v>2</v>
      </c>
      <c r="K24" s="6"/>
      <c r="L24" s="24"/>
      <c r="M24" s="24"/>
      <c r="N24" s="24"/>
      <c r="O24" s="24"/>
      <c r="P24" s="91"/>
    </row>
    <row r="25" spans="1:16" ht="19">
      <c r="A25" s="28" t="s">
        <v>4</v>
      </c>
      <c r="B25" s="92">
        <v>2</v>
      </c>
      <c r="C25" s="10" t="s">
        <v>239</v>
      </c>
      <c r="D25" s="81">
        <v>4.03</v>
      </c>
      <c r="E25" s="26">
        <v>3</v>
      </c>
      <c r="F25" s="24"/>
      <c r="G25" s="40" t="s">
        <v>9</v>
      </c>
      <c r="H25" s="158" t="str">
        <f>IF(E25=1,C25,(IF(E26=1,C26,(IF(E27=1,C27,(IF(E28=1,C28,1.4)))))))</f>
        <v>Hunter Kelleher</v>
      </c>
      <c r="I25" s="46">
        <v>11.33</v>
      </c>
      <c r="J25" s="18">
        <v>1</v>
      </c>
      <c r="K25" s="6"/>
      <c r="L25" s="24"/>
      <c r="M25" s="24"/>
      <c r="N25" s="24"/>
      <c r="O25" s="24"/>
      <c r="P25" s="91"/>
    </row>
    <row r="26" spans="1:16" ht="19">
      <c r="A26" s="93" t="s">
        <v>5</v>
      </c>
      <c r="B26" s="49">
        <v>7</v>
      </c>
      <c r="C26" s="10" t="s">
        <v>143</v>
      </c>
      <c r="D26" s="155">
        <v>6.8</v>
      </c>
      <c r="E26" s="8">
        <v>1</v>
      </c>
      <c r="F26" s="24"/>
      <c r="G26" s="24"/>
      <c r="H26" s="159"/>
      <c r="I26" s="24"/>
      <c r="J26" s="24"/>
      <c r="K26" s="6"/>
      <c r="L26" s="24"/>
      <c r="M26" s="24"/>
      <c r="N26" s="24"/>
      <c r="O26" s="24"/>
      <c r="P26" s="91"/>
    </row>
    <row r="27" spans="1:16" ht="19">
      <c r="A27" s="33" t="s">
        <v>7</v>
      </c>
      <c r="B27" s="49">
        <v>10</v>
      </c>
      <c r="C27" s="10" t="s">
        <v>146</v>
      </c>
      <c r="D27" s="154">
        <v>1.4</v>
      </c>
      <c r="E27" s="8">
        <v>5</v>
      </c>
      <c r="F27" s="24"/>
      <c r="G27" s="24"/>
      <c r="H27" s="159"/>
      <c r="I27" s="24"/>
      <c r="J27" s="24"/>
      <c r="K27" s="6"/>
      <c r="L27" s="24"/>
      <c r="M27" s="24"/>
      <c r="N27" s="24"/>
      <c r="O27" s="24"/>
      <c r="P27" s="91"/>
    </row>
    <row r="28" spans="1:16" ht="19">
      <c r="A28" s="40" t="s">
        <v>9</v>
      </c>
      <c r="B28" s="19">
        <v>15</v>
      </c>
      <c r="C28" s="9" t="s">
        <v>151</v>
      </c>
      <c r="D28" s="155">
        <v>1.6</v>
      </c>
      <c r="E28" s="18">
        <v>4</v>
      </c>
      <c r="F28" s="24"/>
      <c r="G28" s="24"/>
      <c r="H28" s="159"/>
      <c r="I28" s="24"/>
      <c r="J28" s="24"/>
      <c r="K28" s="6"/>
      <c r="L28" s="24"/>
      <c r="M28" s="24"/>
      <c r="N28" s="24"/>
      <c r="O28" s="24"/>
      <c r="P28" s="91"/>
    </row>
    <row r="29" spans="1:16" ht="19">
      <c r="A29" s="60" t="s">
        <v>153</v>
      </c>
      <c r="B29" s="49"/>
      <c r="C29" s="10" t="s">
        <v>154</v>
      </c>
      <c r="D29" s="81">
        <v>6.43</v>
      </c>
      <c r="E29" s="8">
        <v>2</v>
      </c>
      <c r="F29" s="50"/>
      <c r="G29" s="54"/>
      <c r="H29" s="160"/>
      <c r="I29" s="75"/>
      <c r="P29" s="91"/>
    </row>
    <row r="30" spans="1:16" ht="19">
      <c r="B30" s="57"/>
      <c r="F30" s="50"/>
      <c r="G30" s="54"/>
      <c r="H30" s="160"/>
      <c r="I30" s="75"/>
      <c r="P30" s="91"/>
    </row>
    <row r="31" spans="1:16">
      <c r="F31" s="50"/>
      <c r="G31" s="82"/>
      <c r="H31" s="161"/>
      <c r="I31" s="75"/>
    </row>
    <row r="32" spans="1:16">
      <c r="F32" s="50"/>
      <c r="G32" s="82"/>
      <c r="H32" s="161"/>
      <c r="I32" s="75"/>
    </row>
    <row r="33" spans="6:9">
      <c r="F33" s="50"/>
      <c r="I33" s="77"/>
    </row>
    <row r="34" spans="6:9">
      <c r="F34" s="50"/>
      <c r="G34" s="54"/>
      <c r="H34" s="160"/>
      <c r="I34" s="78"/>
    </row>
    <row r="35" spans="6:9">
      <c r="F35" s="50"/>
      <c r="I35" s="78"/>
    </row>
    <row r="36" spans="6:9">
      <c r="F36" s="50"/>
      <c r="I36" s="75"/>
    </row>
    <row r="37" spans="6:9">
      <c r="F37" s="50"/>
      <c r="I37" s="75"/>
    </row>
    <row r="38" spans="6:9">
      <c r="F38" s="50"/>
      <c r="I38" s="77"/>
    </row>
    <row r="39" spans="6:9">
      <c r="F39" s="50"/>
      <c r="G39" s="82"/>
      <c r="H39" s="161"/>
      <c r="I39" s="75"/>
    </row>
    <row r="40" spans="6:9">
      <c r="F40" s="50"/>
      <c r="G40" s="99"/>
      <c r="H40" s="99"/>
      <c r="I40" s="75"/>
    </row>
    <row r="41" spans="6:9">
      <c r="F41" s="50"/>
      <c r="I41" s="78"/>
    </row>
    <row r="42" spans="6:9">
      <c r="F42" s="50"/>
      <c r="G42" s="54"/>
      <c r="H42" s="160"/>
      <c r="I42" s="78"/>
    </row>
    <row r="43" spans="6:9">
      <c r="F43" s="50"/>
      <c r="G43" s="54"/>
      <c r="H43" s="160"/>
      <c r="I43" s="78"/>
    </row>
    <row r="44" spans="6:9">
      <c r="F44" s="50"/>
      <c r="I44" s="75"/>
    </row>
    <row r="45" spans="6:9">
      <c r="F45" s="50"/>
      <c r="G45" s="100"/>
      <c r="H45" s="162"/>
      <c r="I45" s="78"/>
    </row>
  </sheetData>
  <pageMargins left="0.7" right="0.7" top="0.75" bottom="0.75" header="0.3" footer="0.3"/>
  <pageSetup paperSize="9" scale="65" orientation="landscape" horizontalDpi="0" verticalDpi="0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5"/>
  <sheetViews>
    <sheetView topLeftCell="A2" workbookViewId="0">
      <selection activeCell="M28" sqref="M28"/>
    </sheetView>
  </sheetViews>
  <sheetFormatPr baseColWidth="10" defaultRowHeight="16"/>
  <cols>
    <col min="2" max="2" width="7.5" hidden="1" customWidth="1"/>
    <col min="3" max="3" width="24.83203125" customWidth="1"/>
    <col min="8" max="8" width="23" customWidth="1"/>
    <col min="9" max="9" width="9.83203125" customWidth="1"/>
    <col min="13" max="13" width="26.6640625" customWidth="1"/>
    <col min="14" max="14" width="8.83203125" customWidth="1"/>
  </cols>
  <sheetData>
    <row r="2" spans="1:16" ht="21">
      <c r="A2" s="71" t="s">
        <v>87</v>
      </c>
    </row>
    <row r="3" spans="1:16" ht="21">
      <c r="A3" s="71" t="s">
        <v>173</v>
      </c>
    </row>
    <row r="4" spans="1:16">
      <c r="B4" s="57"/>
      <c r="C4" s="89"/>
      <c r="D4" s="89"/>
    </row>
    <row r="5" spans="1:16" ht="19">
      <c r="A5" s="1" t="s">
        <v>0</v>
      </c>
      <c r="B5" s="90"/>
      <c r="C5" s="1"/>
      <c r="D5" s="1"/>
      <c r="E5" s="1"/>
      <c r="F5" s="1"/>
      <c r="H5" s="1"/>
      <c r="I5" s="1"/>
      <c r="J5" s="1"/>
      <c r="K5" s="1"/>
      <c r="P5" s="91"/>
    </row>
    <row r="6" spans="1:16" ht="19">
      <c r="A6" s="39" t="s">
        <v>3</v>
      </c>
      <c r="B6" s="57"/>
      <c r="C6" s="6"/>
      <c r="D6" s="6"/>
      <c r="E6" s="1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91"/>
    </row>
    <row r="7" spans="1:16" ht="19">
      <c r="A7" s="28" t="s">
        <v>4</v>
      </c>
      <c r="B7" s="92">
        <v>1</v>
      </c>
      <c r="C7" s="10" t="s">
        <v>155</v>
      </c>
      <c r="D7" s="64">
        <v>11.34</v>
      </c>
      <c r="E7" s="26">
        <v>1</v>
      </c>
      <c r="F7" s="24"/>
      <c r="G7" s="6"/>
      <c r="H7" s="6"/>
      <c r="I7" s="6"/>
      <c r="J7" s="6"/>
      <c r="K7" s="6"/>
      <c r="L7" s="6"/>
      <c r="M7" s="6"/>
      <c r="N7" s="6"/>
      <c r="O7" s="6"/>
      <c r="P7" s="91"/>
    </row>
    <row r="8" spans="1:16" ht="19">
      <c r="A8" s="93" t="s">
        <v>5</v>
      </c>
      <c r="B8" s="49">
        <v>8</v>
      </c>
      <c r="C8" s="10" t="s">
        <v>162</v>
      </c>
      <c r="D8" s="64">
        <v>1.17</v>
      </c>
      <c r="E8" s="8">
        <v>3</v>
      </c>
      <c r="F8" s="24"/>
      <c r="G8" s="1" t="s">
        <v>19</v>
      </c>
      <c r="H8" s="6"/>
      <c r="I8" s="6"/>
      <c r="J8" s="6"/>
      <c r="K8" s="6"/>
      <c r="L8" s="6"/>
      <c r="M8" s="6"/>
      <c r="N8" s="6"/>
      <c r="O8" s="6"/>
      <c r="P8" s="91"/>
    </row>
    <row r="9" spans="1:16" ht="19">
      <c r="A9" s="33" t="s">
        <v>7</v>
      </c>
      <c r="B9" s="49">
        <v>9</v>
      </c>
      <c r="C9" s="10" t="s">
        <v>163</v>
      </c>
      <c r="D9" s="64">
        <v>5.57</v>
      </c>
      <c r="E9" s="8">
        <v>2</v>
      </c>
      <c r="F9" s="24"/>
      <c r="G9" s="94" t="s">
        <v>135</v>
      </c>
      <c r="H9" s="6"/>
      <c r="I9" s="6"/>
      <c r="J9" s="1">
        <v>5</v>
      </c>
      <c r="K9" s="6"/>
      <c r="L9" s="6"/>
      <c r="M9" s="6"/>
      <c r="N9" s="6"/>
      <c r="O9" s="6"/>
      <c r="P9" s="95"/>
    </row>
    <row r="10" spans="1:16" ht="19">
      <c r="A10" s="40" t="s">
        <v>9</v>
      </c>
      <c r="B10" s="19">
        <v>16</v>
      </c>
      <c r="C10" s="9" t="s">
        <v>170</v>
      </c>
      <c r="D10" s="68">
        <v>0</v>
      </c>
      <c r="E10" s="18">
        <v>4</v>
      </c>
      <c r="F10" s="24"/>
      <c r="G10" s="28" t="s">
        <v>4</v>
      </c>
      <c r="H10" s="10" t="s">
        <v>155</v>
      </c>
      <c r="I10" s="45">
        <v>7.5</v>
      </c>
      <c r="J10" s="26">
        <v>1</v>
      </c>
      <c r="K10" s="6"/>
      <c r="L10" s="6"/>
      <c r="M10" s="6"/>
      <c r="N10" s="6"/>
      <c r="O10" s="6"/>
      <c r="P10" s="91"/>
    </row>
    <row r="11" spans="1:16" ht="19">
      <c r="A11" s="6"/>
      <c r="B11" s="96"/>
      <c r="C11" s="6"/>
      <c r="D11" s="65"/>
      <c r="E11" s="6"/>
      <c r="F11" s="6"/>
      <c r="G11" s="93" t="s">
        <v>5</v>
      </c>
      <c r="H11" s="10" t="s">
        <v>159</v>
      </c>
      <c r="I11" s="29">
        <v>0</v>
      </c>
      <c r="J11" s="8">
        <v>4</v>
      </c>
      <c r="K11" s="6"/>
      <c r="L11" s="6"/>
      <c r="M11" s="6"/>
      <c r="N11" s="6"/>
      <c r="O11" s="6"/>
      <c r="P11" s="91"/>
    </row>
    <row r="12" spans="1:16" ht="19">
      <c r="A12" s="2" t="s">
        <v>10</v>
      </c>
      <c r="B12" s="57"/>
      <c r="C12" s="6"/>
      <c r="D12" s="65"/>
      <c r="E12" s="1">
        <v>2</v>
      </c>
      <c r="F12" s="6"/>
      <c r="G12" s="33" t="s">
        <v>7</v>
      </c>
      <c r="H12" s="10" t="s">
        <v>160</v>
      </c>
      <c r="I12" s="29">
        <v>2.17</v>
      </c>
      <c r="J12" s="8">
        <v>2</v>
      </c>
      <c r="K12" s="6"/>
      <c r="L12" s="6"/>
      <c r="M12" s="6"/>
      <c r="N12" s="6"/>
      <c r="O12" s="6"/>
      <c r="P12" s="91"/>
    </row>
    <row r="13" spans="1:16" ht="19">
      <c r="A13" s="28" t="s">
        <v>4</v>
      </c>
      <c r="B13" s="92">
        <v>4</v>
      </c>
      <c r="C13" s="10" t="s">
        <v>158</v>
      </c>
      <c r="D13" s="64">
        <v>1.33</v>
      </c>
      <c r="E13" s="26">
        <v>4</v>
      </c>
      <c r="F13" s="24"/>
      <c r="G13" s="40" t="s">
        <v>9</v>
      </c>
      <c r="H13" s="10" t="s">
        <v>164</v>
      </c>
      <c r="I13" s="46">
        <v>1</v>
      </c>
      <c r="J13" s="18">
        <v>3</v>
      </c>
      <c r="K13" s="6"/>
      <c r="L13" s="6"/>
      <c r="M13" s="6"/>
      <c r="N13" s="6"/>
      <c r="O13" s="6"/>
      <c r="P13" s="95"/>
    </row>
    <row r="14" spans="1:16" ht="19">
      <c r="A14" s="93" t="s">
        <v>5</v>
      </c>
      <c r="B14" s="49">
        <v>5</v>
      </c>
      <c r="C14" s="10" t="s">
        <v>159</v>
      </c>
      <c r="D14" s="68">
        <v>6.5</v>
      </c>
      <c r="E14" s="8">
        <v>1</v>
      </c>
      <c r="F14" s="24"/>
      <c r="G14" s="6"/>
      <c r="H14" s="6"/>
      <c r="I14" s="6"/>
      <c r="J14" s="6"/>
      <c r="K14" s="6"/>
      <c r="L14" s="1" t="s">
        <v>24</v>
      </c>
      <c r="M14" s="1" t="s">
        <v>220</v>
      </c>
      <c r="N14" s="6"/>
      <c r="O14" s="6"/>
      <c r="P14" s="95"/>
    </row>
    <row r="15" spans="1:16" ht="19">
      <c r="A15" s="33" t="s">
        <v>7</v>
      </c>
      <c r="B15" s="49">
        <v>12</v>
      </c>
      <c r="C15" s="10" t="s">
        <v>166</v>
      </c>
      <c r="D15" s="64">
        <v>1.67</v>
      </c>
      <c r="E15" s="8">
        <v>3</v>
      </c>
      <c r="F15" s="24"/>
      <c r="G15" s="6"/>
      <c r="H15" s="6"/>
      <c r="I15" s="6"/>
      <c r="J15" s="6"/>
      <c r="K15" s="6"/>
      <c r="L15" s="6"/>
      <c r="M15" s="96"/>
      <c r="N15" s="96"/>
      <c r="O15" s="1">
        <v>7</v>
      </c>
      <c r="P15" s="97"/>
    </row>
    <row r="16" spans="1:16" ht="19">
      <c r="A16" s="40" t="s">
        <v>9</v>
      </c>
      <c r="B16" s="19">
        <v>13</v>
      </c>
      <c r="C16" s="10" t="s">
        <v>167</v>
      </c>
      <c r="D16" s="69">
        <v>2</v>
      </c>
      <c r="E16" s="18">
        <v>2</v>
      </c>
      <c r="F16" s="24"/>
      <c r="G16" s="6"/>
      <c r="H16" s="6"/>
      <c r="I16" s="6"/>
      <c r="J16" s="6"/>
      <c r="K16" s="6"/>
      <c r="L16" s="28" t="s">
        <v>4</v>
      </c>
      <c r="M16" s="29">
        <v>1.5</v>
      </c>
      <c r="N16" s="45"/>
      <c r="O16" s="26"/>
      <c r="P16" s="97"/>
    </row>
    <row r="17" spans="1:16" ht="19">
      <c r="A17" s="24"/>
      <c r="B17" s="98"/>
      <c r="C17" s="24"/>
      <c r="D17" s="101"/>
      <c r="E17" s="24"/>
      <c r="F17" s="24"/>
      <c r="G17" s="6"/>
      <c r="H17" s="6"/>
      <c r="I17" s="6"/>
      <c r="J17" s="6"/>
      <c r="K17" s="6"/>
      <c r="L17" s="93" t="s">
        <v>5</v>
      </c>
      <c r="M17" s="29">
        <v>2.5</v>
      </c>
      <c r="N17" s="29"/>
      <c r="O17" s="8"/>
      <c r="P17" s="91"/>
    </row>
    <row r="18" spans="1:16" ht="19">
      <c r="A18" s="2" t="s">
        <v>11</v>
      </c>
      <c r="B18" s="57"/>
      <c r="C18" s="6"/>
      <c r="D18" s="65"/>
      <c r="E18" s="1">
        <v>3</v>
      </c>
      <c r="F18" s="6"/>
      <c r="G18" s="6"/>
      <c r="H18" s="6"/>
      <c r="I18" s="6"/>
      <c r="J18" s="6"/>
      <c r="K18" s="6"/>
      <c r="L18" s="33" t="s">
        <v>7</v>
      </c>
      <c r="M18" s="29">
        <f>IF(J22=1,H22,(IF(J23=1,H23,(IF(J24=1,H24,(IF(J25=1,H25,1.6)))))))</f>
        <v>1.6</v>
      </c>
      <c r="N18" s="29"/>
      <c r="O18" s="8"/>
      <c r="P18" s="91"/>
    </row>
    <row r="19" spans="1:16" ht="19">
      <c r="A19" s="28" t="s">
        <v>4</v>
      </c>
      <c r="B19" s="92">
        <v>3</v>
      </c>
      <c r="C19" s="10" t="s">
        <v>157</v>
      </c>
      <c r="D19" s="64">
        <v>3.6</v>
      </c>
      <c r="E19" s="26">
        <v>1</v>
      </c>
      <c r="F19" s="24"/>
      <c r="G19" s="6"/>
      <c r="H19" s="6"/>
      <c r="I19" s="6"/>
      <c r="J19" s="6"/>
      <c r="K19" s="6"/>
      <c r="L19" s="40" t="s">
        <v>9</v>
      </c>
      <c r="M19" s="29">
        <f>IF(J22=2,H22,(IF(J23=2,H23,(IF(J24=2,H24,(IF(J25=2,H25,2.6)))))))</f>
        <v>2.6</v>
      </c>
      <c r="N19" s="46"/>
      <c r="O19" s="18"/>
      <c r="P19" s="95"/>
    </row>
    <row r="20" spans="1:16" ht="19">
      <c r="A20" s="93" t="s">
        <v>5</v>
      </c>
      <c r="B20" s="49">
        <v>6</v>
      </c>
      <c r="C20" s="10" t="s">
        <v>160</v>
      </c>
      <c r="D20" s="64">
        <v>3.27</v>
      </c>
      <c r="E20" s="8">
        <v>2</v>
      </c>
      <c r="F20" s="24"/>
      <c r="G20" s="6"/>
      <c r="H20" s="1" t="s">
        <v>220</v>
      </c>
      <c r="I20" s="6"/>
      <c r="J20" s="6"/>
      <c r="K20" s="6"/>
      <c r="L20" s="24"/>
      <c r="M20" s="24"/>
      <c r="N20" s="24"/>
      <c r="O20" s="24"/>
      <c r="P20" s="95"/>
    </row>
    <row r="21" spans="1:16" ht="19">
      <c r="A21" s="33" t="s">
        <v>7</v>
      </c>
      <c r="B21" s="49">
        <v>11</v>
      </c>
      <c r="C21" s="10" t="s">
        <v>165</v>
      </c>
      <c r="D21" s="68">
        <v>1.63</v>
      </c>
      <c r="E21" s="8">
        <v>3</v>
      </c>
      <c r="F21" s="24"/>
      <c r="G21" s="1" t="s">
        <v>12</v>
      </c>
      <c r="H21" s="6"/>
      <c r="I21" s="6"/>
      <c r="J21" s="1">
        <v>6</v>
      </c>
      <c r="K21" s="6"/>
      <c r="L21" s="24"/>
      <c r="M21" s="24"/>
      <c r="N21" s="24"/>
      <c r="O21" s="24"/>
      <c r="P21" s="97"/>
    </row>
    <row r="22" spans="1:16" ht="19">
      <c r="A22" s="40" t="s">
        <v>9</v>
      </c>
      <c r="B22" s="19">
        <v>14</v>
      </c>
      <c r="C22" s="9" t="s">
        <v>169</v>
      </c>
      <c r="D22" s="64">
        <v>0.8</v>
      </c>
      <c r="E22" s="18">
        <v>4</v>
      </c>
      <c r="F22" s="24"/>
      <c r="G22" s="28" t="s">
        <v>4</v>
      </c>
      <c r="H22" s="10" t="s">
        <v>163</v>
      </c>
      <c r="I22" s="45"/>
      <c r="J22" s="26"/>
      <c r="K22" s="6"/>
      <c r="L22" s="24"/>
      <c r="M22" s="24"/>
      <c r="N22" s="24"/>
      <c r="O22" s="24"/>
      <c r="P22" s="97"/>
    </row>
    <row r="23" spans="1:16" ht="19">
      <c r="A23" s="24"/>
      <c r="B23" s="98"/>
      <c r="C23" s="24"/>
      <c r="D23" s="101"/>
      <c r="E23" s="24"/>
      <c r="F23" s="24"/>
      <c r="G23" s="93" t="s">
        <v>5</v>
      </c>
      <c r="H23" s="10" t="s">
        <v>167</v>
      </c>
      <c r="I23" s="29"/>
      <c r="J23" s="8"/>
      <c r="K23" s="6"/>
      <c r="L23" s="24"/>
      <c r="M23" s="24"/>
      <c r="N23" s="24"/>
      <c r="O23" s="24"/>
      <c r="P23" s="91"/>
    </row>
    <row r="24" spans="1:16" ht="19">
      <c r="A24" s="2" t="s">
        <v>18</v>
      </c>
      <c r="B24" s="57"/>
      <c r="C24" s="6"/>
      <c r="D24" s="65"/>
      <c r="E24" s="1">
        <v>4</v>
      </c>
      <c r="F24" s="6"/>
      <c r="G24" s="33" t="s">
        <v>7</v>
      </c>
      <c r="H24" s="10" t="s">
        <v>157</v>
      </c>
      <c r="I24" s="29"/>
      <c r="J24" s="8"/>
      <c r="K24" s="6"/>
      <c r="L24" s="24"/>
      <c r="M24" s="24"/>
      <c r="N24" s="24"/>
      <c r="O24" s="24"/>
      <c r="P24" s="91"/>
    </row>
    <row r="25" spans="1:16" ht="19">
      <c r="A25" s="28" t="s">
        <v>4</v>
      </c>
      <c r="B25" s="92">
        <v>2</v>
      </c>
      <c r="C25" s="10" t="s">
        <v>156</v>
      </c>
      <c r="D25" s="67">
        <v>6.57</v>
      </c>
      <c r="E25" s="26">
        <v>1</v>
      </c>
      <c r="F25" s="24"/>
      <c r="G25" s="40" t="s">
        <v>9</v>
      </c>
      <c r="H25" s="10" t="s">
        <v>156</v>
      </c>
      <c r="I25" s="46"/>
      <c r="J25" s="18"/>
      <c r="K25" s="6"/>
      <c r="L25" s="24"/>
      <c r="M25" s="24"/>
      <c r="N25" s="24"/>
      <c r="O25" s="24"/>
      <c r="P25" s="91"/>
    </row>
    <row r="26" spans="1:16" ht="19">
      <c r="A26" s="93" t="s">
        <v>5</v>
      </c>
      <c r="B26" s="49">
        <v>7</v>
      </c>
      <c r="C26" s="10" t="s">
        <v>161</v>
      </c>
      <c r="D26" s="67">
        <v>1.23</v>
      </c>
      <c r="E26" s="8">
        <v>4</v>
      </c>
      <c r="F26" s="24"/>
      <c r="G26" s="24"/>
      <c r="H26" s="24"/>
      <c r="I26" s="24"/>
      <c r="J26" s="24"/>
      <c r="K26" s="6"/>
      <c r="L26" s="24"/>
      <c r="M26" s="24"/>
      <c r="N26" s="24"/>
      <c r="O26" s="24"/>
      <c r="P26" s="91"/>
    </row>
    <row r="27" spans="1:16" ht="20" thickBot="1">
      <c r="A27" s="33" t="s">
        <v>7</v>
      </c>
      <c r="B27" s="49">
        <v>10</v>
      </c>
      <c r="C27" s="10" t="s">
        <v>164</v>
      </c>
      <c r="D27" s="64">
        <v>4.0599999999999996</v>
      </c>
      <c r="E27" s="8">
        <v>2</v>
      </c>
      <c r="F27" s="24"/>
      <c r="G27" s="24"/>
      <c r="H27" s="24"/>
      <c r="I27" s="24"/>
      <c r="J27" s="24"/>
      <c r="K27" s="6"/>
      <c r="L27" s="24"/>
      <c r="M27" s="24"/>
      <c r="N27" s="24"/>
      <c r="O27" s="24"/>
      <c r="P27" s="91"/>
    </row>
    <row r="28" spans="1:16" ht="19">
      <c r="A28" s="40" t="s">
        <v>9</v>
      </c>
      <c r="B28" s="19">
        <v>15</v>
      </c>
      <c r="C28" s="10" t="s">
        <v>168</v>
      </c>
      <c r="D28" s="70">
        <v>0</v>
      </c>
      <c r="E28" s="18">
        <v>5</v>
      </c>
      <c r="F28" s="24"/>
      <c r="G28" s="74"/>
      <c r="H28" s="72"/>
      <c r="I28" s="72"/>
      <c r="J28" s="75"/>
      <c r="K28" s="101"/>
      <c r="L28" s="24"/>
      <c r="M28" s="24"/>
      <c r="N28" s="24"/>
      <c r="O28" s="24"/>
      <c r="P28" s="91"/>
    </row>
    <row r="29" spans="1:16" ht="19">
      <c r="A29" s="60" t="s">
        <v>153</v>
      </c>
      <c r="B29" s="102"/>
      <c r="C29" s="10" t="s">
        <v>218</v>
      </c>
      <c r="D29" s="64">
        <v>3.07</v>
      </c>
      <c r="E29" s="61">
        <v>3</v>
      </c>
      <c r="G29" s="74"/>
      <c r="H29" s="72"/>
      <c r="I29" s="72"/>
      <c r="J29" s="78"/>
      <c r="K29" s="72"/>
      <c r="P29" s="91"/>
    </row>
    <row r="30" spans="1:16" ht="19">
      <c r="B30" s="57"/>
      <c r="G30" s="74"/>
      <c r="H30" s="72"/>
      <c r="I30" s="72"/>
      <c r="J30" s="75"/>
      <c r="K30" s="72"/>
      <c r="P30" s="91"/>
    </row>
    <row r="31" spans="1:16">
      <c r="G31" s="74"/>
      <c r="H31" s="72"/>
      <c r="I31" s="72"/>
      <c r="J31" s="75"/>
      <c r="K31" s="72"/>
    </row>
    <row r="32" spans="1:16">
      <c r="G32" s="74"/>
      <c r="H32" s="72"/>
      <c r="I32" s="72"/>
      <c r="J32" s="77"/>
      <c r="K32" s="72"/>
    </row>
    <row r="33" spans="7:11">
      <c r="G33" s="74"/>
      <c r="H33" s="72"/>
      <c r="I33" s="72"/>
      <c r="J33" s="75"/>
      <c r="K33" s="72"/>
    </row>
    <row r="34" spans="7:11">
      <c r="G34" s="74"/>
      <c r="H34" s="72"/>
      <c r="I34" s="72"/>
      <c r="J34" s="78"/>
      <c r="K34" s="72"/>
    </row>
    <row r="35" spans="7:11">
      <c r="G35" s="74"/>
      <c r="H35" s="72"/>
      <c r="I35" s="72"/>
      <c r="J35" s="75"/>
      <c r="K35" s="72"/>
    </row>
    <row r="36" spans="7:11">
      <c r="G36" s="74"/>
      <c r="H36" s="72"/>
      <c r="I36" s="72"/>
      <c r="J36" s="75"/>
      <c r="K36" s="72"/>
    </row>
    <row r="37" spans="7:11">
      <c r="G37" s="74"/>
      <c r="H37" s="72"/>
      <c r="I37" s="72"/>
      <c r="J37" s="75"/>
      <c r="K37" s="72"/>
    </row>
    <row r="38" spans="7:11">
      <c r="G38" s="74"/>
      <c r="H38" s="72"/>
      <c r="I38" s="72"/>
      <c r="J38" s="77"/>
      <c r="K38" s="72"/>
    </row>
    <row r="39" spans="7:11">
      <c r="G39" s="74"/>
      <c r="H39" s="72"/>
      <c r="I39" s="72"/>
      <c r="J39" s="75"/>
      <c r="K39" s="72"/>
    </row>
    <row r="40" spans="7:11">
      <c r="G40" s="74"/>
      <c r="H40" s="76"/>
      <c r="I40" s="76"/>
      <c r="J40" s="80"/>
      <c r="K40" s="72"/>
    </row>
    <row r="41" spans="7:11">
      <c r="G41" s="74"/>
      <c r="H41" s="76"/>
      <c r="I41" s="76"/>
      <c r="J41" s="75"/>
      <c r="K41" s="72"/>
    </row>
    <row r="42" spans="7:11">
      <c r="G42" s="74"/>
      <c r="H42" s="72"/>
      <c r="I42" s="72"/>
      <c r="J42" s="75"/>
      <c r="K42" s="72"/>
    </row>
    <row r="43" spans="7:11">
      <c r="G43" s="74"/>
      <c r="H43" s="72"/>
      <c r="I43" s="72"/>
      <c r="J43" s="77"/>
      <c r="K43" s="72"/>
    </row>
    <row r="44" spans="7:11">
      <c r="G44" s="74"/>
      <c r="H44" s="72"/>
      <c r="I44" s="72"/>
      <c r="J44" s="75"/>
      <c r="K44" s="72"/>
    </row>
    <row r="45" spans="7:11">
      <c r="G45" s="72"/>
      <c r="H45" s="72"/>
      <c r="I45" s="72"/>
      <c r="J45" s="72"/>
      <c r="K45" s="72"/>
    </row>
  </sheetData>
  <pageMargins left="0.7" right="0.7" top="0.75" bottom="0.75" header="0.3" footer="0.3"/>
  <pageSetup paperSize="9" scale="64" orientation="landscape" horizontalDpi="0" verticalDpi="0" copies="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57"/>
  <sheetViews>
    <sheetView zoomScale="90" zoomScaleNormal="90" workbookViewId="0">
      <selection activeCell="J75" sqref="J75"/>
    </sheetView>
  </sheetViews>
  <sheetFormatPr baseColWidth="10" defaultRowHeight="16"/>
  <cols>
    <col min="2" max="2" width="22.83203125" customWidth="1"/>
    <col min="3" max="3" width="24.33203125" customWidth="1"/>
    <col min="8" max="8" width="30" customWidth="1"/>
    <col min="14" max="14" width="26.33203125" customWidth="1"/>
  </cols>
  <sheetData>
    <row r="1" spans="1:11">
      <c r="G1" s="57"/>
      <c r="I1" s="138"/>
      <c r="J1" s="138"/>
      <c r="K1" s="138"/>
    </row>
    <row r="2" spans="1:11">
      <c r="A2" t="s">
        <v>221</v>
      </c>
      <c r="G2" s="57"/>
      <c r="I2" s="138"/>
      <c r="J2" s="138"/>
      <c r="K2" s="138"/>
    </row>
    <row r="3" spans="1:11">
      <c r="G3" s="57"/>
      <c r="I3" s="138"/>
      <c r="J3" s="138"/>
      <c r="K3" s="138"/>
    </row>
    <row r="4" spans="1:11" ht="24">
      <c r="A4" s="139" t="s">
        <v>171</v>
      </c>
      <c r="G4" s="57"/>
      <c r="I4" s="138"/>
      <c r="J4" s="138"/>
      <c r="K4" s="138"/>
    </row>
    <row r="5" spans="1:11" ht="19">
      <c r="A5" s="1" t="s">
        <v>222</v>
      </c>
      <c r="G5" s="2" t="s">
        <v>223</v>
      </c>
      <c r="I5" s="138"/>
      <c r="J5" s="138"/>
      <c r="K5" s="147"/>
    </row>
    <row r="6" spans="1:11" ht="19">
      <c r="A6" s="1"/>
      <c r="G6" s="57"/>
      <c r="I6" s="138"/>
      <c r="J6" s="138"/>
      <c r="K6" s="138"/>
    </row>
    <row r="7" spans="1:11" ht="19">
      <c r="A7" s="140">
        <v>1</v>
      </c>
      <c r="B7" s="132" t="s">
        <v>103</v>
      </c>
      <c r="C7" s="149" t="s">
        <v>226</v>
      </c>
      <c r="G7" s="57">
        <v>1</v>
      </c>
      <c r="H7" s="149" t="s">
        <v>226</v>
      </c>
      <c r="I7" s="166">
        <v>1</v>
      </c>
      <c r="J7" s="166">
        <v>2</v>
      </c>
      <c r="K7" s="167">
        <v>3</v>
      </c>
    </row>
    <row r="8" spans="1:11" ht="19">
      <c r="A8" s="142">
        <v>2</v>
      </c>
      <c r="B8" s="132" t="s">
        <v>88</v>
      </c>
      <c r="C8" s="149" t="s">
        <v>226</v>
      </c>
      <c r="G8" s="57">
        <v>2</v>
      </c>
      <c r="H8" s="150" t="s">
        <v>237</v>
      </c>
      <c r="I8" s="165">
        <v>4</v>
      </c>
      <c r="J8" s="166">
        <v>6</v>
      </c>
      <c r="K8" s="167">
        <v>10</v>
      </c>
    </row>
    <row r="9" spans="1:11" ht="19">
      <c r="A9" s="142">
        <v>3</v>
      </c>
      <c r="B9" s="151" t="s">
        <v>92</v>
      </c>
      <c r="C9" s="150" t="s">
        <v>227</v>
      </c>
      <c r="G9" s="57">
        <v>3</v>
      </c>
      <c r="H9" s="150" t="s">
        <v>225</v>
      </c>
      <c r="I9" s="165">
        <v>7</v>
      </c>
      <c r="J9" s="166">
        <v>9</v>
      </c>
      <c r="K9" s="167">
        <v>16</v>
      </c>
    </row>
    <row r="10" spans="1:11" ht="19">
      <c r="A10" s="142">
        <v>4</v>
      </c>
      <c r="B10" s="151" t="s">
        <v>89</v>
      </c>
      <c r="C10" s="150" t="s">
        <v>237</v>
      </c>
      <c r="G10" s="57">
        <v>4</v>
      </c>
      <c r="H10" s="150" t="s">
        <v>240</v>
      </c>
      <c r="I10" s="166">
        <v>8</v>
      </c>
      <c r="J10" s="166">
        <v>19</v>
      </c>
      <c r="K10" s="167">
        <v>27</v>
      </c>
    </row>
    <row r="11" spans="1:11" ht="19">
      <c r="A11" s="142">
        <v>5</v>
      </c>
      <c r="B11" s="148" t="s">
        <v>94</v>
      </c>
      <c r="C11" s="150" t="s">
        <v>232</v>
      </c>
      <c r="G11" s="57">
        <v>5</v>
      </c>
      <c r="H11" s="150" t="s">
        <v>227</v>
      </c>
      <c r="I11" s="165">
        <v>3</v>
      </c>
      <c r="J11" s="166">
        <v>25</v>
      </c>
      <c r="K11" s="167">
        <v>28</v>
      </c>
    </row>
    <row r="12" spans="1:11" ht="19">
      <c r="A12" s="142">
        <v>6</v>
      </c>
      <c r="B12" s="9" t="s">
        <v>110</v>
      </c>
      <c r="C12" s="150" t="s">
        <v>237</v>
      </c>
      <c r="G12" s="57">
        <v>6</v>
      </c>
      <c r="H12" s="150" t="s">
        <v>232</v>
      </c>
      <c r="I12" s="168">
        <v>5</v>
      </c>
      <c r="J12" s="166">
        <v>25</v>
      </c>
      <c r="K12" s="167">
        <v>30</v>
      </c>
    </row>
    <row r="13" spans="1:11" ht="19">
      <c r="A13" s="142">
        <v>7</v>
      </c>
      <c r="B13" s="9" t="s">
        <v>119</v>
      </c>
      <c r="C13" s="150" t="s">
        <v>225</v>
      </c>
      <c r="G13" s="57">
        <v>7</v>
      </c>
      <c r="H13" s="152" t="s">
        <v>230</v>
      </c>
      <c r="I13" s="166">
        <v>13</v>
      </c>
      <c r="J13" s="166">
        <v>19</v>
      </c>
      <c r="K13" s="167">
        <v>32</v>
      </c>
    </row>
    <row r="14" spans="1:11" ht="19">
      <c r="A14" s="142">
        <v>8</v>
      </c>
      <c r="B14" s="9" t="s">
        <v>132</v>
      </c>
      <c r="C14" s="150" t="s">
        <v>240</v>
      </c>
      <c r="G14" s="57">
        <v>8</v>
      </c>
      <c r="H14" s="150" t="s">
        <v>224</v>
      </c>
      <c r="I14" s="166">
        <v>13</v>
      </c>
      <c r="J14" s="166">
        <v>25</v>
      </c>
      <c r="K14" s="167">
        <v>38</v>
      </c>
    </row>
    <row r="15" spans="1:11" ht="19">
      <c r="A15" s="142">
        <v>9</v>
      </c>
      <c r="B15" s="9" t="s">
        <v>104</v>
      </c>
      <c r="C15" s="150" t="s">
        <v>225</v>
      </c>
      <c r="G15" s="57">
        <v>8</v>
      </c>
      <c r="H15" s="150" t="s">
        <v>236</v>
      </c>
      <c r="I15" s="166">
        <v>13</v>
      </c>
      <c r="J15" s="166">
        <v>25</v>
      </c>
      <c r="K15" s="167">
        <v>38</v>
      </c>
    </row>
    <row r="16" spans="1:11" ht="19">
      <c r="A16" s="142">
        <v>10</v>
      </c>
      <c r="B16" s="9" t="s">
        <v>215</v>
      </c>
      <c r="C16" s="150" t="s">
        <v>225</v>
      </c>
      <c r="G16" s="57">
        <v>10</v>
      </c>
      <c r="H16" s="149" t="s">
        <v>238</v>
      </c>
      <c r="I16" s="166">
        <v>19</v>
      </c>
      <c r="J16" s="166">
        <v>25</v>
      </c>
      <c r="K16" s="167">
        <v>44</v>
      </c>
    </row>
    <row r="17" spans="1:11" ht="19">
      <c r="A17" s="142">
        <v>11</v>
      </c>
      <c r="B17" s="9" t="s">
        <v>90</v>
      </c>
      <c r="C17" s="150" t="s">
        <v>225</v>
      </c>
      <c r="G17" s="57">
        <v>11</v>
      </c>
      <c r="H17" s="150" t="s">
        <v>233</v>
      </c>
      <c r="I17" s="166">
        <v>13</v>
      </c>
      <c r="J17" s="166">
        <v>37</v>
      </c>
      <c r="K17" s="167">
        <v>50</v>
      </c>
    </row>
    <row r="18" spans="1:11" ht="19">
      <c r="A18" s="142">
        <v>12</v>
      </c>
      <c r="B18" s="83" t="s">
        <v>133</v>
      </c>
      <c r="C18" s="150" t="s">
        <v>226</v>
      </c>
      <c r="G18" s="57">
        <v>11</v>
      </c>
      <c r="H18" s="150" t="s">
        <v>235</v>
      </c>
      <c r="I18" s="166">
        <v>13</v>
      </c>
      <c r="J18" s="166">
        <v>37</v>
      </c>
      <c r="K18" s="167">
        <v>50</v>
      </c>
    </row>
    <row r="19" spans="1:11" ht="19">
      <c r="A19" s="142">
        <v>13</v>
      </c>
      <c r="B19" s="9" t="s">
        <v>121</v>
      </c>
      <c r="C19" s="150" t="s">
        <v>233</v>
      </c>
      <c r="G19" s="57">
        <v>11</v>
      </c>
      <c r="H19" s="152" t="s">
        <v>229</v>
      </c>
      <c r="I19" s="166">
        <v>25</v>
      </c>
      <c r="J19" s="166">
        <v>25</v>
      </c>
      <c r="K19" s="167">
        <v>50</v>
      </c>
    </row>
    <row r="20" spans="1:11" ht="19">
      <c r="A20" s="142">
        <v>13</v>
      </c>
      <c r="B20" s="9" t="s">
        <v>127</v>
      </c>
      <c r="C20" s="150" t="s">
        <v>224</v>
      </c>
      <c r="G20" s="57">
        <v>14</v>
      </c>
      <c r="H20" s="61" t="s">
        <v>231</v>
      </c>
      <c r="I20" s="166">
        <v>19</v>
      </c>
      <c r="J20" s="166">
        <v>37</v>
      </c>
      <c r="K20" s="167">
        <v>56</v>
      </c>
    </row>
    <row r="21" spans="1:11" ht="19">
      <c r="A21" s="142">
        <v>13</v>
      </c>
      <c r="B21" s="9" t="s">
        <v>101</v>
      </c>
      <c r="C21" s="150" t="s">
        <v>236</v>
      </c>
      <c r="G21" s="57">
        <v>15</v>
      </c>
      <c r="H21" s="149" t="s">
        <v>228</v>
      </c>
      <c r="I21" s="166">
        <v>25</v>
      </c>
      <c r="J21" s="166">
        <v>37</v>
      </c>
      <c r="K21" s="167">
        <v>62</v>
      </c>
    </row>
    <row r="22" spans="1:11" ht="19">
      <c r="A22" s="142">
        <v>13</v>
      </c>
      <c r="B22" s="9" t="s">
        <v>96</v>
      </c>
      <c r="C22" s="150" t="s">
        <v>235</v>
      </c>
      <c r="G22" s="57">
        <v>16</v>
      </c>
      <c r="H22" s="150"/>
      <c r="I22" s="165"/>
      <c r="J22" s="166"/>
      <c r="K22" s="167"/>
    </row>
    <row r="23" spans="1:11" ht="19">
      <c r="A23" s="142">
        <v>13</v>
      </c>
      <c r="B23" s="9" t="s">
        <v>217</v>
      </c>
      <c r="C23" s="150" t="s">
        <v>226</v>
      </c>
      <c r="G23" s="57"/>
      <c r="H23" s="150"/>
      <c r="I23" s="165"/>
      <c r="J23" s="166"/>
      <c r="K23" s="166"/>
    </row>
    <row r="24" spans="1:11" ht="19">
      <c r="A24" s="142">
        <v>13</v>
      </c>
      <c r="B24" s="9" t="s">
        <v>95</v>
      </c>
      <c r="C24" s="152" t="s">
        <v>230</v>
      </c>
      <c r="G24" s="57"/>
      <c r="I24" s="143"/>
      <c r="J24" s="138"/>
      <c r="K24" s="138"/>
    </row>
    <row r="25" spans="1:11" ht="19">
      <c r="A25" s="142">
        <v>19</v>
      </c>
      <c r="B25" s="9" t="s">
        <v>99</v>
      </c>
      <c r="C25" s="61" t="s">
        <v>231</v>
      </c>
    </row>
    <row r="26" spans="1:11" ht="19">
      <c r="A26" s="142">
        <v>19</v>
      </c>
      <c r="B26" s="9" t="s">
        <v>105</v>
      </c>
      <c r="C26" s="152" t="s">
        <v>230</v>
      </c>
    </row>
    <row r="27" spans="1:11" ht="19">
      <c r="A27" s="142">
        <v>19</v>
      </c>
      <c r="B27" s="9" t="s">
        <v>124</v>
      </c>
      <c r="C27" s="152" t="s">
        <v>230</v>
      </c>
    </row>
    <row r="28" spans="1:11" ht="19">
      <c r="A28" s="142">
        <v>19</v>
      </c>
      <c r="B28" s="9" t="s">
        <v>100</v>
      </c>
      <c r="C28" s="61" t="s">
        <v>240</v>
      </c>
    </row>
    <row r="29" spans="1:11" ht="19">
      <c r="A29" s="142">
        <v>19</v>
      </c>
      <c r="B29" s="9" t="s">
        <v>115</v>
      </c>
      <c r="C29" s="61" t="s">
        <v>240</v>
      </c>
    </row>
    <row r="30" spans="1:11" ht="19">
      <c r="A30" s="142">
        <v>19</v>
      </c>
      <c r="B30" s="9" t="s">
        <v>130</v>
      </c>
      <c r="C30" s="149" t="s">
        <v>238</v>
      </c>
    </row>
    <row r="31" spans="1:11" ht="19">
      <c r="A31" s="142">
        <v>25</v>
      </c>
      <c r="B31" s="9" t="s">
        <v>131</v>
      </c>
      <c r="C31" s="163" t="s">
        <v>227</v>
      </c>
      <c r="F31" s="138"/>
    </row>
    <row r="32" spans="1:11" ht="19">
      <c r="A32" s="142">
        <v>25</v>
      </c>
      <c r="B32" s="9" t="s">
        <v>98</v>
      </c>
      <c r="C32" s="149" t="s">
        <v>238</v>
      </c>
      <c r="F32" s="138"/>
    </row>
    <row r="33" spans="1:11" ht="19">
      <c r="A33" s="142">
        <v>25</v>
      </c>
      <c r="B33" s="9" t="s">
        <v>116</v>
      </c>
      <c r="C33" s="149" t="s">
        <v>228</v>
      </c>
      <c r="F33" s="138"/>
    </row>
    <row r="34" spans="1:11" ht="19">
      <c r="A34" s="142">
        <v>25</v>
      </c>
      <c r="B34" s="9" t="s">
        <v>117</v>
      </c>
      <c r="C34" s="149" t="s">
        <v>238</v>
      </c>
      <c r="F34" s="138"/>
    </row>
    <row r="35" spans="1:11" ht="19">
      <c r="A35" s="142">
        <v>25</v>
      </c>
      <c r="B35" s="9" t="s">
        <v>108</v>
      </c>
      <c r="C35" s="149" t="s">
        <v>238</v>
      </c>
      <c r="F35" s="138"/>
    </row>
    <row r="36" spans="1:11" ht="19">
      <c r="A36" s="142">
        <v>25</v>
      </c>
      <c r="B36" s="9" t="s">
        <v>120</v>
      </c>
      <c r="C36" s="152" t="s">
        <v>229</v>
      </c>
      <c r="F36" s="138"/>
    </row>
    <row r="37" spans="1:11" ht="19">
      <c r="A37" s="142">
        <v>25</v>
      </c>
      <c r="B37" s="9" t="s">
        <v>114</v>
      </c>
      <c r="C37" s="150" t="s">
        <v>236</v>
      </c>
      <c r="F37" s="138"/>
    </row>
    <row r="38" spans="1:11" ht="19">
      <c r="A38" s="142">
        <v>25</v>
      </c>
      <c r="B38" s="9" t="s">
        <v>102</v>
      </c>
      <c r="C38" s="152" t="s">
        <v>229</v>
      </c>
      <c r="F38" s="138"/>
    </row>
    <row r="39" spans="1:11" ht="19">
      <c r="A39" s="142">
        <v>25</v>
      </c>
      <c r="B39" s="9" t="s">
        <v>109</v>
      </c>
      <c r="C39" s="150" t="s">
        <v>224</v>
      </c>
      <c r="F39" s="138"/>
    </row>
    <row r="40" spans="1:11" ht="19">
      <c r="A40" s="142">
        <v>25</v>
      </c>
      <c r="B40" s="9" t="s">
        <v>122</v>
      </c>
      <c r="C40" s="163" t="s">
        <v>232</v>
      </c>
      <c r="F40" s="138"/>
    </row>
    <row r="41" spans="1:11" ht="19">
      <c r="A41" s="142">
        <v>25</v>
      </c>
      <c r="B41" s="9" t="s">
        <v>128</v>
      </c>
      <c r="C41" s="152" t="s">
        <v>229</v>
      </c>
    </row>
    <row r="42" spans="1:11" ht="19">
      <c r="A42" s="142">
        <v>25</v>
      </c>
      <c r="B42" s="9" t="s">
        <v>118</v>
      </c>
      <c r="C42" s="150" t="s">
        <v>224</v>
      </c>
    </row>
    <row r="43" spans="1:11" ht="19">
      <c r="A43" s="142">
        <v>37</v>
      </c>
      <c r="B43" s="9" t="s">
        <v>111</v>
      </c>
      <c r="C43" s="150" t="s">
        <v>232</v>
      </c>
      <c r="G43" s="57"/>
      <c r="I43" s="138"/>
      <c r="J43" s="138"/>
      <c r="K43" s="138"/>
    </row>
    <row r="44" spans="1:11" ht="19">
      <c r="A44" s="142">
        <v>37</v>
      </c>
      <c r="B44" s="9" t="s">
        <v>123</v>
      </c>
      <c r="C44" s="150" t="s">
        <v>227</v>
      </c>
      <c r="G44" s="57"/>
      <c r="I44" s="138"/>
      <c r="J44" s="138"/>
      <c r="K44" s="138"/>
    </row>
    <row r="45" spans="1:11" ht="19">
      <c r="A45" s="142">
        <v>37</v>
      </c>
      <c r="B45" s="9" t="s">
        <v>93</v>
      </c>
      <c r="C45" s="152" t="s">
        <v>229</v>
      </c>
      <c r="G45" s="57"/>
      <c r="I45" s="138"/>
      <c r="J45" s="138"/>
      <c r="K45" s="138"/>
    </row>
    <row r="46" spans="1:11" ht="19">
      <c r="A46" s="142">
        <v>37</v>
      </c>
      <c r="B46" s="9" t="s">
        <v>129</v>
      </c>
      <c r="C46" s="152" t="s">
        <v>228</v>
      </c>
      <c r="G46" s="57"/>
      <c r="I46" s="138"/>
      <c r="J46" s="138"/>
      <c r="K46" s="138"/>
    </row>
    <row r="47" spans="1:11" ht="19">
      <c r="A47" s="142">
        <v>37</v>
      </c>
      <c r="B47" s="9" t="s">
        <v>113</v>
      </c>
      <c r="C47" s="150" t="s">
        <v>235</v>
      </c>
      <c r="G47" s="57"/>
      <c r="I47" s="138"/>
      <c r="J47" s="138"/>
      <c r="K47" s="138"/>
    </row>
    <row r="48" spans="1:11" ht="19">
      <c r="A48" s="142">
        <v>37</v>
      </c>
      <c r="B48" s="9" t="s">
        <v>97</v>
      </c>
      <c r="C48" s="152" t="s">
        <v>228</v>
      </c>
      <c r="G48" s="57"/>
      <c r="I48" s="138"/>
      <c r="J48" s="138"/>
      <c r="K48" s="138"/>
    </row>
    <row r="49" spans="1:11" ht="19">
      <c r="A49" s="142">
        <v>37</v>
      </c>
      <c r="B49" s="9" t="s">
        <v>91</v>
      </c>
      <c r="C49" s="150" t="s">
        <v>224</v>
      </c>
      <c r="G49" s="57"/>
      <c r="I49" s="138"/>
      <c r="J49" s="138"/>
      <c r="K49" s="138"/>
    </row>
    <row r="50" spans="1:11" ht="19">
      <c r="A50" s="142">
        <v>37</v>
      </c>
      <c r="B50" s="9" t="s">
        <v>107</v>
      </c>
      <c r="C50" s="150" t="s">
        <v>233</v>
      </c>
      <c r="G50" s="57"/>
      <c r="I50" s="138"/>
      <c r="J50" s="138"/>
      <c r="K50" s="138"/>
    </row>
    <row r="51" spans="1:11" ht="19">
      <c r="A51" s="142">
        <v>37</v>
      </c>
      <c r="B51" s="58" t="s">
        <v>125</v>
      </c>
      <c r="C51" s="61" t="s">
        <v>240</v>
      </c>
      <c r="G51" s="57"/>
      <c r="I51" s="138"/>
      <c r="J51" s="138"/>
      <c r="K51" s="138"/>
    </row>
    <row r="52" spans="1:11" ht="19">
      <c r="A52" s="142">
        <v>37</v>
      </c>
      <c r="B52" s="9" t="s">
        <v>112</v>
      </c>
      <c r="C52" s="150" t="s">
        <v>227</v>
      </c>
      <c r="G52" s="57"/>
      <c r="I52" s="138"/>
      <c r="J52" s="138"/>
      <c r="K52" s="138"/>
    </row>
    <row r="53" spans="1:11" ht="19">
      <c r="A53" s="142">
        <v>37</v>
      </c>
      <c r="B53" s="86" t="s">
        <v>134</v>
      </c>
      <c r="C53" s="164" t="s">
        <v>232</v>
      </c>
      <c r="G53" s="57"/>
      <c r="I53" s="138"/>
      <c r="J53" s="138"/>
      <c r="K53" s="138"/>
    </row>
    <row r="54" spans="1:11" ht="19">
      <c r="A54" s="142">
        <v>37</v>
      </c>
      <c r="B54" s="9" t="s">
        <v>216</v>
      </c>
      <c r="C54" s="150" t="s">
        <v>229</v>
      </c>
      <c r="G54" s="57"/>
      <c r="I54" s="138"/>
      <c r="J54" s="138"/>
      <c r="K54" s="138"/>
    </row>
    <row r="55" spans="1:11" ht="19">
      <c r="A55" s="142">
        <v>37</v>
      </c>
      <c r="B55" s="9" t="s">
        <v>106</v>
      </c>
      <c r="C55" s="61" t="s">
        <v>228</v>
      </c>
      <c r="G55" s="57"/>
      <c r="I55" s="138"/>
      <c r="J55" s="138"/>
      <c r="K55" s="138"/>
    </row>
    <row r="56" spans="1:11" ht="19">
      <c r="A56" s="142">
        <v>37</v>
      </c>
      <c r="B56" s="58" t="s">
        <v>126</v>
      </c>
      <c r="C56" s="150" t="s">
        <v>236</v>
      </c>
      <c r="G56" s="57"/>
      <c r="I56" s="138"/>
      <c r="J56" s="138"/>
      <c r="K56" s="138"/>
    </row>
    <row r="57" spans="1:11">
      <c r="G57" s="57"/>
      <c r="I57" s="138"/>
      <c r="J57" s="138"/>
      <c r="K57" s="138"/>
    </row>
    <row r="58" spans="1:11" ht="24">
      <c r="A58" s="139" t="s">
        <v>86</v>
      </c>
      <c r="G58" s="2" t="s">
        <v>223</v>
      </c>
      <c r="I58" s="138"/>
      <c r="J58" s="138"/>
      <c r="K58" s="147"/>
    </row>
    <row r="59" spans="1:11" ht="19">
      <c r="A59" s="1" t="s">
        <v>222</v>
      </c>
      <c r="G59" s="57"/>
      <c r="I59" s="138"/>
      <c r="J59" s="138"/>
      <c r="K59" s="138"/>
    </row>
    <row r="60" spans="1:11">
      <c r="G60" s="57">
        <v>1</v>
      </c>
      <c r="H60" s="149" t="s">
        <v>224</v>
      </c>
      <c r="I60" s="166">
        <v>1</v>
      </c>
      <c r="J60" s="166">
        <v>2</v>
      </c>
      <c r="K60" s="167">
        <v>3</v>
      </c>
    </row>
    <row r="61" spans="1:11" ht="19">
      <c r="A61" s="140">
        <v>1</v>
      </c>
      <c r="B61" s="132" t="s">
        <v>64</v>
      </c>
      <c r="C61" s="149" t="s">
        <v>224</v>
      </c>
      <c r="D61" s="141"/>
      <c r="G61" s="57">
        <v>2</v>
      </c>
      <c r="H61" s="150" t="s">
        <v>225</v>
      </c>
      <c r="I61" s="165">
        <v>4</v>
      </c>
      <c r="J61" s="166">
        <v>7</v>
      </c>
      <c r="K61" s="167">
        <v>11</v>
      </c>
    </row>
    <row r="62" spans="1:11" ht="19">
      <c r="A62" s="142">
        <v>2</v>
      </c>
      <c r="B62" s="132" t="s">
        <v>36</v>
      </c>
      <c r="C62" s="149" t="s">
        <v>224</v>
      </c>
      <c r="D62" s="141"/>
      <c r="G62" s="57">
        <v>3</v>
      </c>
      <c r="H62" s="150" t="s">
        <v>240</v>
      </c>
      <c r="I62" s="165">
        <v>3</v>
      </c>
      <c r="J62" s="166">
        <v>9</v>
      </c>
      <c r="K62" s="167">
        <v>12</v>
      </c>
    </row>
    <row r="63" spans="1:11" ht="19">
      <c r="A63" s="142">
        <v>3</v>
      </c>
      <c r="B63" s="175" t="s">
        <v>35</v>
      </c>
      <c r="C63" s="150" t="s">
        <v>240</v>
      </c>
      <c r="D63" s="144"/>
      <c r="G63" s="57">
        <v>4</v>
      </c>
      <c r="H63" s="150" t="s">
        <v>227</v>
      </c>
      <c r="I63" s="166">
        <v>5</v>
      </c>
      <c r="J63" s="166">
        <v>9</v>
      </c>
      <c r="K63" s="167">
        <v>14</v>
      </c>
    </row>
    <row r="64" spans="1:11" ht="19">
      <c r="A64" s="142">
        <v>4</v>
      </c>
      <c r="B64" s="175" t="s">
        <v>63</v>
      </c>
      <c r="C64" s="150" t="s">
        <v>225</v>
      </c>
      <c r="D64" s="144"/>
      <c r="G64" s="57">
        <v>5</v>
      </c>
      <c r="H64" s="150" t="s">
        <v>232</v>
      </c>
      <c r="I64" s="168">
        <v>9</v>
      </c>
      <c r="J64" s="166">
        <v>13</v>
      </c>
      <c r="K64" s="167">
        <v>22</v>
      </c>
    </row>
    <row r="65" spans="1:11" ht="19">
      <c r="A65" s="142">
        <v>5</v>
      </c>
      <c r="B65" s="134" t="s">
        <v>41</v>
      </c>
      <c r="C65" s="150" t="s">
        <v>227</v>
      </c>
      <c r="D65" s="145"/>
      <c r="G65" s="57">
        <v>6</v>
      </c>
      <c r="H65" s="150" t="s">
        <v>238</v>
      </c>
      <c r="I65" s="165">
        <v>5</v>
      </c>
      <c r="J65" s="166">
        <v>19</v>
      </c>
      <c r="K65" s="167">
        <v>24</v>
      </c>
    </row>
    <row r="66" spans="1:11" ht="19">
      <c r="A66" s="142">
        <v>5</v>
      </c>
      <c r="B66" s="137" t="s">
        <v>39</v>
      </c>
      <c r="C66" s="150" t="s">
        <v>238</v>
      </c>
      <c r="D66" s="145"/>
      <c r="G66" s="57">
        <v>7</v>
      </c>
      <c r="H66" s="150" t="s">
        <v>228</v>
      </c>
      <c r="I66" s="166">
        <v>13</v>
      </c>
      <c r="J66" s="166">
        <v>13</v>
      </c>
      <c r="K66" s="167">
        <v>26</v>
      </c>
    </row>
    <row r="67" spans="1:11" ht="19">
      <c r="A67" s="142">
        <v>7</v>
      </c>
      <c r="B67" s="176" t="s">
        <v>37</v>
      </c>
      <c r="C67" s="150" t="s">
        <v>225</v>
      </c>
      <c r="D67" s="145"/>
      <c r="G67" s="57">
        <v>8</v>
      </c>
      <c r="H67" s="61" t="s">
        <v>226</v>
      </c>
      <c r="I67" s="166">
        <v>19</v>
      </c>
      <c r="J67" s="166">
        <v>25</v>
      </c>
      <c r="K67" s="167">
        <v>44</v>
      </c>
    </row>
    <row r="68" spans="1:11" ht="19">
      <c r="A68" s="142">
        <v>7</v>
      </c>
      <c r="B68" s="133" t="s">
        <v>38</v>
      </c>
      <c r="C68" s="150" t="s">
        <v>224</v>
      </c>
      <c r="D68" s="145"/>
      <c r="G68" s="57">
        <v>8</v>
      </c>
      <c r="H68" s="61" t="s">
        <v>235</v>
      </c>
      <c r="I68" s="166">
        <v>19</v>
      </c>
      <c r="J68" s="166">
        <v>25</v>
      </c>
      <c r="K68" s="167">
        <v>44</v>
      </c>
    </row>
    <row r="69" spans="1:11" ht="19">
      <c r="A69" s="142">
        <v>9</v>
      </c>
      <c r="B69" s="132" t="s">
        <v>56</v>
      </c>
      <c r="C69" s="150" t="s">
        <v>240</v>
      </c>
      <c r="D69" s="145"/>
      <c r="G69" s="57">
        <v>10</v>
      </c>
      <c r="H69" s="150" t="s">
        <v>229</v>
      </c>
      <c r="I69" s="166">
        <v>25</v>
      </c>
      <c r="J69" s="166">
        <v>25</v>
      </c>
      <c r="K69" s="167">
        <v>50</v>
      </c>
    </row>
    <row r="70" spans="1:11" ht="19">
      <c r="A70" s="142">
        <v>9</v>
      </c>
      <c r="B70" s="9" t="s">
        <v>71</v>
      </c>
      <c r="C70" s="150" t="s">
        <v>240</v>
      </c>
      <c r="D70" s="145"/>
      <c r="G70" s="57">
        <v>11</v>
      </c>
      <c r="H70" s="150" t="s">
        <v>230</v>
      </c>
      <c r="I70" s="166">
        <v>13</v>
      </c>
      <c r="J70" s="166">
        <v>37</v>
      </c>
      <c r="K70" s="167">
        <v>50</v>
      </c>
    </row>
    <row r="71" spans="1:11" ht="19">
      <c r="A71" s="142">
        <v>9</v>
      </c>
      <c r="B71" s="9" t="s">
        <v>70</v>
      </c>
      <c r="C71" s="150" t="s">
        <v>227</v>
      </c>
      <c r="D71" s="145"/>
      <c r="G71" s="57">
        <v>12</v>
      </c>
      <c r="H71" s="150" t="s">
        <v>246</v>
      </c>
      <c r="I71" s="166">
        <v>13</v>
      </c>
      <c r="J71" s="166">
        <v>37</v>
      </c>
      <c r="K71" s="167">
        <v>50</v>
      </c>
    </row>
    <row r="72" spans="1:11" ht="19">
      <c r="A72" s="142">
        <v>9</v>
      </c>
      <c r="B72" s="9" t="s">
        <v>43</v>
      </c>
      <c r="C72" s="150" t="s">
        <v>232</v>
      </c>
      <c r="D72" s="145"/>
      <c r="G72" s="57">
        <v>13</v>
      </c>
      <c r="H72" s="152" t="s">
        <v>233</v>
      </c>
      <c r="I72" s="166">
        <v>25</v>
      </c>
      <c r="J72" s="166">
        <v>25</v>
      </c>
      <c r="K72" s="167">
        <v>50</v>
      </c>
    </row>
    <row r="73" spans="1:11" ht="19">
      <c r="A73" s="142">
        <v>13</v>
      </c>
      <c r="B73" s="9" t="s">
        <v>69</v>
      </c>
      <c r="C73" s="150" t="s">
        <v>229</v>
      </c>
      <c r="D73" s="145"/>
      <c r="G73" s="57">
        <v>14</v>
      </c>
      <c r="H73" s="152" t="s">
        <v>245</v>
      </c>
      <c r="I73" s="166">
        <v>25</v>
      </c>
      <c r="J73" s="166">
        <v>37</v>
      </c>
      <c r="K73" s="167">
        <v>62</v>
      </c>
    </row>
    <row r="74" spans="1:11" ht="19">
      <c r="A74" s="142">
        <v>13</v>
      </c>
      <c r="B74" s="9" t="s">
        <v>52</v>
      </c>
      <c r="C74" s="150" t="s">
        <v>228</v>
      </c>
      <c r="D74" s="145"/>
      <c r="G74" s="57">
        <v>15</v>
      </c>
      <c r="H74" s="149" t="s">
        <v>237</v>
      </c>
      <c r="I74" s="166">
        <v>37</v>
      </c>
      <c r="J74" s="166" t="s">
        <v>247</v>
      </c>
      <c r="K74" s="167"/>
    </row>
    <row r="75" spans="1:11" ht="19">
      <c r="A75" s="142">
        <v>13</v>
      </c>
      <c r="B75" s="9" t="s">
        <v>49</v>
      </c>
      <c r="C75" s="150" t="s">
        <v>230</v>
      </c>
      <c r="D75" s="145"/>
      <c r="G75" s="57">
        <v>16</v>
      </c>
      <c r="H75" s="150"/>
      <c r="I75" s="165"/>
      <c r="J75" s="166"/>
      <c r="K75" s="167"/>
    </row>
    <row r="76" spans="1:11" ht="19">
      <c r="A76" s="142">
        <v>13</v>
      </c>
      <c r="B76" s="9" t="s">
        <v>61</v>
      </c>
      <c r="C76" s="150" t="s">
        <v>246</v>
      </c>
      <c r="D76" s="145"/>
      <c r="G76" s="57"/>
      <c r="H76" s="150"/>
      <c r="I76" s="165"/>
      <c r="J76" s="166"/>
      <c r="K76" s="166"/>
    </row>
    <row r="77" spans="1:11" ht="19">
      <c r="A77" s="142">
        <v>13</v>
      </c>
      <c r="B77" s="9" t="s">
        <v>59</v>
      </c>
      <c r="C77" s="150" t="s">
        <v>232</v>
      </c>
      <c r="D77" s="145"/>
      <c r="G77" s="57"/>
      <c r="I77" s="143"/>
      <c r="J77" s="138"/>
      <c r="K77" s="138"/>
    </row>
    <row r="78" spans="1:11" ht="19">
      <c r="A78" s="142">
        <v>13</v>
      </c>
      <c r="B78" s="9" t="s">
        <v>42</v>
      </c>
      <c r="C78" s="152" t="s">
        <v>225</v>
      </c>
      <c r="D78" s="145"/>
      <c r="G78" s="57"/>
      <c r="I78" s="143"/>
      <c r="J78" s="138"/>
      <c r="K78" s="138"/>
    </row>
    <row r="79" spans="1:11" ht="19">
      <c r="A79" s="142">
        <v>19</v>
      </c>
      <c r="B79" s="59" t="s">
        <v>82</v>
      </c>
      <c r="C79" s="61" t="s">
        <v>224</v>
      </c>
      <c r="G79" s="57"/>
      <c r="I79" s="138"/>
      <c r="J79" s="138"/>
      <c r="K79" s="138"/>
    </row>
    <row r="80" spans="1:11" ht="19">
      <c r="A80" s="142">
        <v>19</v>
      </c>
      <c r="B80" s="9" t="s">
        <v>77</v>
      </c>
      <c r="C80" s="152" t="s">
        <v>238</v>
      </c>
      <c r="G80" s="75"/>
      <c r="I80" s="79"/>
      <c r="J80" s="146"/>
      <c r="K80" s="138"/>
    </row>
    <row r="81" spans="1:11" ht="19">
      <c r="A81" s="142">
        <v>19</v>
      </c>
      <c r="B81" s="9" t="s">
        <v>44</v>
      </c>
      <c r="C81" s="152" t="s">
        <v>228</v>
      </c>
      <c r="G81" s="57"/>
      <c r="I81" s="138"/>
      <c r="J81" s="138"/>
      <c r="K81" s="138"/>
    </row>
    <row r="82" spans="1:11" ht="19">
      <c r="A82" s="142">
        <v>19</v>
      </c>
      <c r="B82" s="9" t="s">
        <v>67</v>
      </c>
      <c r="C82" s="61" t="s">
        <v>226</v>
      </c>
      <c r="G82" s="57"/>
      <c r="I82" s="138"/>
      <c r="J82" s="138"/>
      <c r="K82" s="138"/>
    </row>
    <row r="83" spans="1:11" ht="19">
      <c r="A83" s="142">
        <v>19</v>
      </c>
      <c r="B83" s="9" t="s">
        <v>45</v>
      </c>
      <c r="C83" s="61" t="s">
        <v>235</v>
      </c>
      <c r="G83" s="57"/>
      <c r="I83" s="138"/>
      <c r="J83" s="138"/>
      <c r="K83" s="138"/>
    </row>
    <row r="84" spans="1:11" ht="19">
      <c r="A84" s="142">
        <v>19</v>
      </c>
      <c r="B84" s="9" t="s">
        <v>65</v>
      </c>
      <c r="C84" s="149" t="s">
        <v>228</v>
      </c>
      <c r="G84" s="57"/>
      <c r="I84" s="138"/>
      <c r="J84" s="138"/>
      <c r="K84" s="138"/>
    </row>
    <row r="85" spans="1:11" ht="19">
      <c r="A85" s="142">
        <v>25</v>
      </c>
      <c r="B85" s="9" t="s">
        <v>57</v>
      </c>
      <c r="C85" s="163" t="s">
        <v>226</v>
      </c>
      <c r="G85" s="57"/>
      <c r="I85" s="138"/>
      <c r="J85" s="138"/>
      <c r="K85" s="138"/>
    </row>
    <row r="86" spans="1:11" ht="19">
      <c r="A86" s="142">
        <v>25</v>
      </c>
      <c r="B86" s="9" t="s">
        <v>47</v>
      </c>
      <c r="C86" s="149" t="s">
        <v>226</v>
      </c>
      <c r="G86" s="57"/>
      <c r="I86" s="138"/>
      <c r="J86" s="138"/>
      <c r="K86" s="138"/>
    </row>
    <row r="87" spans="1:11" ht="19">
      <c r="A87" s="142">
        <v>25</v>
      </c>
      <c r="B87" s="9" t="s">
        <v>53</v>
      </c>
      <c r="C87" s="149" t="s">
        <v>235</v>
      </c>
      <c r="G87" s="57"/>
      <c r="I87" s="138"/>
      <c r="J87" s="138"/>
      <c r="K87" s="138"/>
    </row>
    <row r="88" spans="1:11" ht="19">
      <c r="A88" s="142">
        <v>25</v>
      </c>
      <c r="B88" s="9" t="s">
        <v>66</v>
      </c>
      <c r="C88" s="149" t="s">
        <v>238</v>
      </c>
      <c r="G88" s="57"/>
      <c r="I88" s="138"/>
      <c r="J88" s="138"/>
      <c r="K88" s="138"/>
    </row>
    <row r="89" spans="1:11" ht="19">
      <c r="A89" s="142">
        <v>25</v>
      </c>
      <c r="B89" s="9" t="s">
        <v>62</v>
      </c>
      <c r="C89" s="149" t="s">
        <v>227</v>
      </c>
      <c r="G89" s="57"/>
      <c r="I89" s="138"/>
      <c r="J89" s="138"/>
      <c r="K89" s="138"/>
    </row>
    <row r="90" spans="1:11" ht="19">
      <c r="A90" s="142">
        <v>25</v>
      </c>
      <c r="B90" s="9" t="s">
        <v>73</v>
      </c>
      <c r="C90" s="152"/>
      <c r="G90" s="57"/>
      <c r="I90" s="138"/>
      <c r="J90" s="138"/>
      <c r="K90" s="138"/>
    </row>
    <row r="91" spans="1:11" ht="19">
      <c r="A91" s="142">
        <v>25</v>
      </c>
      <c r="B91" s="9" t="s">
        <v>55</v>
      </c>
      <c r="C91" s="150" t="s">
        <v>229</v>
      </c>
      <c r="G91" s="57"/>
      <c r="I91" s="138"/>
      <c r="J91" s="138"/>
      <c r="K91" s="138"/>
    </row>
    <row r="92" spans="1:11" ht="19">
      <c r="A92" s="142">
        <v>25</v>
      </c>
      <c r="B92" s="8" t="s">
        <v>84</v>
      </c>
      <c r="C92" s="152"/>
      <c r="G92" s="57"/>
      <c r="I92" s="138"/>
      <c r="J92" s="138"/>
      <c r="K92" s="138"/>
    </row>
    <row r="93" spans="1:11" ht="19">
      <c r="A93" s="142">
        <v>25</v>
      </c>
      <c r="B93" s="9" t="s">
        <v>60</v>
      </c>
      <c r="C93" s="150" t="s">
        <v>233</v>
      </c>
      <c r="G93" s="57"/>
      <c r="I93" s="138"/>
      <c r="J93" s="138"/>
      <c r="K93" s="138"/>
    </row>
    <row r="94" spans="1:11" ht="19">
      <c r="A94" s="142">
        <v>25</v>
      </c>
      <c r="B94" s="9" t="s">
        <v>48</v>
      </c>
      <c r="C94" s="163" t="s">
        <v>229</v>
      </c>
      <c r="G94" s="57"/>
      <c r="I94" s="138"/>
      <c r="J94" s="138"/>
      <c r="K94" s="138"/>
    </row>
    <row r="95" spans="1:11" ht="19">
      <c r="A95" s="142">
        <v>25</v>
      </c>
      <c r="B95" s="9" t="s">
        <v>54</v>
      </c>
      <c r="C95" s="152" t="s">
        <v>245</v>
      </c>
      <c r="G95" s="57"/>
      <c r="I95" s="138"/>
      <c r="J95" s="138"/>
      <c r="K95" s="138"/>
    </row>
    <row r="96" spans="1:11" ht="19">
      <c r="A96" s="142">
        <v>25</v>
      </c>
      <c r="B96" s="9" t="s">
        <v>51</v>
      </c>
      <c r="C96" s="150" t="s">
        <v>233</v>
      </c>
      <c r="G96" s="57"/>
      <c r="I96" s="138"/>
      <c r="J96" s="138"/>
      <c r="K96" s="138"/>
    </row>
    <row r="97" spans="1:11" ht="19">
      <c r="A97" s="142">
        <v>37</v>
      </c>
      <c r="B97" s="9" t="s">
        <v>58</v>
      </c>
      <c r="C97" s="150" t="s">
        <v>230</v>
      </c>
      <c r="G97" s="57"/>
      <c r="I97" s="138"/>
      <c r="J97" s="138"/>
      <c r="K97" s="138"/>
    </row>
    <row r="98" spans="1:11" ht="19">
      <c r="A98" s="142">
        <v>37</v>
      </c>
      <c r="B98" s="9" t="s">
        <v>46</v>
      </c>
      <c r="C98" s="150" t="s">
        <v>237</v>
      </c>
      <c r="G98" s="57"/>
      <c r="I98" s="138"/>
      <c r="J98" s="138"/>
      <c r="K98" s="138"/>
    </row>
    <row r="99" spans="1:11" ht="19">
      <c r="A99" s="142">
        <v>37</v>
      </c>
      <c r="B99" s="9" t="s">
        <v>40</v>
      </c>
      <c r="C99" s="152" t="s">
        <v>245</v>
      </c>
      <c r="G99" s="57"/>
      <c r="I99" s="138"/>
      <c r="J99" s="138"/>
      <c r="K99" s="138"/>
    </row>
    <row r="100" spans="1:11" ht="19">
      <c r="A100" s="142">
        <v>37</v>
      </c>
      <c r="B100" s="9" t="s">
        <v>76</v>
      </c>
      <c r="C100" s="152" t="s">
        <v>233</v>
      </c>
      <c r="G100" s="57"/>
      <c r="I100" s="138"/>
      <c r="J100" s="138"/>
      <c r="K100" s="138"/>
    </row>
    <row r="101" spans="1:11" ht="19">
      <c r="A101" s="142">
        <v>37</v>
      </c>
      <c r="B101" s="9" t="s">
        <v>80</v>
      </c>
      <c r="C101" s="150"/>
      <c r="G101" s="57"/>
      <c r="I101" s="138"/>
      <c r="J101" s="138"/>
      <c r="K101" s="138"/>
    </row>
    <row r="102" spans="1:11" ht="19">
      <c r="A102" s="142">
        <v>37</v>
      </c>
      <c r="B102" s="9" t="s">
        <v>68</v>
      </c>
      <c r="C102" s="152" t="s">
        <v>233</v>
      </c>
      <c r="G102" s="57"/>
      <c r="I102" s="138"/>
      <c r="J102" s="138"/>
      <c r="K102" s="138"/>
    </row>
    <row r="103" spans="1:11" ht="19">
      <c r="A103" s="142">
        <v>37</v>
      </c>
      <c r="B103" s="9" t="s">
        <v>79</v>
      </c>
      <c r="C103" s="150" t="s">
        <v>230</v>
      </c>
      <c r="D103" s="145"/>
      <c r="G103" s="57"/>
      <c r="I103" s="138"/>
      <c r="J103" s="138"/>
      <c r="K103" s="138"/>
    </row>
    <row r="104" spans="1:11" ht="19">
      <c r="A104" s="142">
        <v>37</v>
      </c>
      <c r="B104" s="9" t="s">
        <v>50</v>
      </c>
      <c r="C104" s="150" t="s">
        <v>246</v>
      </c>
      <c r="D104" s="145"/>
      <c r="G104" s="57"/>
      <c r="I104" s="138"/>
      <c r="J104" s="138"/>
      <c r="K104" s="138"/>
    </row>
    <row r="105" spans="1:11" ht="19">
      <c r="A105" s="142">
        <v>37</v>
      </c>
      <c r="B105" s="58" t="s">
        <v>75</v>
      </c>
      <c r="C105" s="61" t="s">
        <v>228</v>
      </c>
      <c r="D105" s="145"/>
      <c r="G105" s="57"/>
      <c r="I105" s="138"/>
      <c r="J105" s="138"/>
      <c r="K105" s="138"/>
    </row>
    <row r="106" spans="1:11" ht="19">
      <c r="A106" s="142">
        <v>37</v>
      </c>
      <c r="B106" s="9" t="s">
        <v>81</v>
      </c>
      <c r="C106" s="150" t="s">
        <v>240</v>
      </c>
      <c r="D106" s="145"/>
      <c r="G106" s="57"/>
      <c r="I106" s="138"/>
      <c r="J106" s="138"/>
      <c r="K106" s="138"/>
    </row>
    <row r="107" spans="1:11" ht="19">
      <c r="A107" s="142">
        <v>37</v>
      </c>
      <c r="B107" s="63" t="s">
        <v>85</v>
      </c>
      <c r="C107" s="164" t="s">
        <v>225</v>
      </c>
      <c r="D107" s="145"/>
      <c r="G107" s="57"/>
      <c r="I107" s="138"/>
      <c r="J107" s="138"/>
      <c r="K107" s="138"/>
    </row>
    <row r="108" spans="1:11" ht="19">
      <c r="A108" s="142">
        <v>37</v>
      </c>
      <c r="B108" s="9" t="s">
        <v>72</v>
      </c>
      <c r="C108" s="150" t="s">
        <v>230</v>
      </c>
      <c r="D108" s="145"/>
      <c r="G108" s="57"/>
      <c r="I108" s="138"/>
      <c r="J108" s="138"/>
      <c r="K108" s="138"/>
    </row>
    <row r="109" spans="1:11" ht="19">
      <c r="A109" s="142">
        <v>37</v>
      </c>
      <c r="B109" s="9" t="s">
        <v>78</v>
      </c>
      <c r="C109" s="61" t="s">
        <v>229</v>
      </c>
      <c r="G109" s="57"/>
      <c r="I109" s="138"/>
      <c r="J109" s="138"/>
      <c r="K109" s="138"/>
    </row>
    <row r="110" spans="1:11" ht="19">
      <c r="A110" s="142">
        <v>37</v>
      </c>
      <c r="B110" s="58" t="s">
        <v>74</v>
      </c>
      <c r="C110" s="150" t="s">
        <v>245</v>
      </c>
      <c r="G110" s="57"/>
      <c r="I110" s="138"/>
      <c r="J110" s="138"/>
      <c r="K110" s="138"/>
    </row>
    <row r="111" spans="1:11">
      <c r="G111" s="57"/>
      <c r="I111" s="138"/>
      <c r="J111" s="138"/>
      <c r="K111" s="138"/>
    </row>
    <row r="112" spans="1:11" ht="24">
      <c r="A112" s="139" t="s">
        <v>172</v>
      </c>
      <c r="G112" s="2" t="s">
        <v>223</v>
      </c>
      <c r="I112" s="138"/>
      <c r="J112" s="138"/>
      <c r="K112" s="147"/>
    </row>
    <row r="113" spans="1:11" ht="19">
      <c r="A113" s="1" t="s">
        <v>222</v>
      </c>
      <c r="G113" s="57"/>
      <c r="I113" s="138"/>
      <c r="J113" s="138"/>
      <c r="K113" s="138"/>
    </row>
    <row r="114" spans="1:11">
      <c r="G114" s="57">
        <v>1</v>
      </c>
      <c r="H114" s="152" t="s">
        <v>245</v>
      </c>
      <c r="I114" s="61">
        <v>1</v>
      </c>
      <c r="J114" s="166">
        <v>5</v>
      </c>
      <c r="K114" s="177">
        <v>6</v>
      </c>
    </row>
    <row r="115" spans="1:11" ht="19">
      <c r="A115" s="61">
        <v>1</v>
      </c>
      <c r="B115" s="10" t="s">
        <v>139</v>
      </c>
      <c r="C115" s="152" t="s">
        <v>245</v>
      </c>
      <c r="G115" s="57">
        <v>2</v>
      </c>
      <c r="H115" s="152" t="s">
        <v>244</v>
      </c>
      <c r="I115" s="61">
        <v>2</v>
      </c>
      <c r="J115" s="166">
        <v>9</v>
      </c>
      <c r="K115" s="177">
        <v>11</v>
      </c>
    </row>
    <row r="116" spans="1:11" ht="19">
      <c r="A116" s="61">
        <v>2</v>
      </c>
      <c r="B116" s="10" t="s">
        <v>143</v>
      </c>
      <c r="C116" s="152" t="s">
        <v>244</v>
      </c>
      <c r="G116" s="57">
        <v>3</v>
      </c>
      <c r="H116" s="149" t="s">
        <v>224</v>
      </c>
      <c r="I116" s="61">
        <v>3</v>
      </c>
      <c r="J116" s="166">
        <v>9</v>
      </c>
      <c r="K116" s="177">
        <v>12</v>
      </c>
    </row>
    <row r="117" spans="1:11" ht="19">
      <c r="A117" s="61">
        <v>3</v>
      </c>
      <c r="B117" s="10" t="s">
        <v>243</v>
      </c>
      <c r="C117" s="149" t="s">
        <v>224</v>
      </c>
      <c r="G117" s="57">
        <v>4</v>
      </c>
      <c r="H117" s="152" t="s">
        <v>225</v>
      </c>
      <c r="I117" s="61">
        <v>5</v>
      </c>
      <c r="J117" s="166">
        <v>13</v>
      </c>
      <c r="K117" s="177">
        <v>18</v>
      </c>
    </row>
    <row r="118" spans="1:11" ht="19">
      <c r="A118" s="61">
        <v>4</v>
      </c>
      <c r="B118" s="10" t="s">
        <v>138</v>
      </c>
      <c r="C118" s="169" t="s">
        <v>229</v>
      </c>
      <c r="G118" s="57">
        <v>5</v>
      </c>
      <c r="H118" s="152" t="s">
        <v>242</v>
      </c>
      <c r="I118" s="61">
        <v>7</v>
      </c>
      <c r="J118" s="166">
        <v>13</v>
      </c>
      <c r="K118" s="177">
        <v>20</v>
      </c>
    </row>
    <row r="119" spans="1:11" ht="19">
      <c r="A119" s="61">
        <v>5</v>
      </c>
      <c r="B119" s="9" t="s">
        <v>154</v>
      </c>
      <c r="C119" s="152" t="s">
        <v>245</v>
      </c>
      <c r="G119" s="57">
        <v>6</v>
      </c>
      <c r="H119" s="169" t="s">
        <v>229</v>
      </c>
      <c r="I119" s="61">
        <v>4</v>
      </c>
      <c r="J119" s="166" t="s">
        <v>247</v>
      </c>
      <c r="K119" s="177"/>
    </row>
    <row r="120" spans="1:11" ht="19">
      <c r="A120" s="61">
        <v>5</v>
      </c>
      <c r="B120" s="158" t="s">
        <v>140</v>
      </c>
      <c r="C120" s="152" t="s">
        <v>225</v>
      </c>
      <c r="G120" s="57">
        <v>7</v>
      </c>
      <c r="H120" s="152" t="s">
        <v>237</v>
      </c>
      <c r="I120" s="61">
        <v>7</v>
      </c>
      <c r="J120" s="166" t="s">
        <v>247</v>
      </c>
      <c r="K120" s="167"/>
    </row>
    <row r="121" spans="1:11" ht="19">
      <c r="A121" s="61">
        <v>7</v>
      </c>
      <c r="B121" s="158" t="s">
        <v>141</v>
      </c>
      <c r="C121" s="152" t="s">
        <v>242</v>
      </c>
      <c r="G121" s="57">
        <v>8</v>
      </c>
      <c r="H121" s="169" t="s">
        <v>230</v>
      </c>
      <c r="I121" s="61">
        <v>9</v>
      </c>
      <c r="J121" s="166" t="s">
        <v>247</v>
      </c>
      <c r="K121" s="167"/>
    </row>
    <row r="122" spans="1:11" ht="19">
      <c r="A122" s="61">
        <v>7</v>
      </c>
      <c r="B122" s="158" t="s">
        <v>144</v>
      </c>
      <c r="C122" s="152" t="s">
        <v>237</v>
      </c>
      <c r="G122" s="57">
        <v>9</v>
      </c>
      <c r="H122" s="152" t="s">
        <v>234</v>
      </c>
      <c r="I122" s="61">
        <v>13</v>
      </c>
      <c r="J122" s="166" t="s">
        <v>247</v>
      </c>
      <c r="K122" s="167"/>
    </row>
    <row r="123" spans="1:11" ht="19">
      <c r="A123" s="61">
        <v>9</v>
      </c>
      <c r="B123" s="10" t="s">
        <v>145</v>
      </c>
      <c r="C123" s="169" t="s">
        <v>230</v>
      </c>
      <c r="G123" s="57">
        <v>10</v>
      </c>
      <c r="H123" s="149"/>
      <c r="I123" s="166"/>
      <c r="J123" s="166"/>
      <c r="K123" s="167"/>
    </row>
    <row r="124" spans="1:11" ht="19">
      <c r="A124" s="61">
        <v>9</v>
      </c>
      <c r="B124" s="10" t="s">
        <v>149</v>
      </c>
      <c r="C124" s="149" t="s">
        <v>244</v>
      </c>
      <c r="G124" s="57">
        <v>11</v>
      </c>
      <c r="H124" s="150"/>
      <c r="I124" s="166"/>
      <c r="J124" s="166"/>
      <c r="K124" s="167"/>
    </row>
    <row r="125" spans="1:11" ht="19">
      <c r="A125" s="61">
        <v>9</v>
      </c>
      <c r="B125" s="10" t="s">
        <v>150</v>
      </c>
      <c r="C125" s="152" t="s">
        <v>224</v>
      </c>
      <c r="G125" s="57">
        <v>12</v>
      </c>
      <c r="H125" s="150"/>
      <c r="I125" s="166"/>
      <c r="J125" s="166"/>
      <c r="K125" s="167"/>
    </row>
    <row r="126" spans="1:11" ht="19">
      <c r="A126" s="61">
        <v>9</v>
      </c>
      <c r="B126" s="10" t="s">
        <v>239</v>
      </c>
      <c r="C126" s="152" t="s">
        <v>244</v>
      </c>
      <c r="G126" s="57">
        <v>13</v>
      </c>
      <c r="H126" s="152"/>
      <c r="I126" s="166"/>
      <c r="J126" s="166"/>
      <c r="K126" s="167"/>
    </row>
    <row r="127" spans="1:11" ht="19">
      <c r="A127" s="61">
        <v>13</v>
      </c>
      <c r="B127" s="9" t="s">
        <v>152</v>
      </c>
      <c r="C127" s="169" t="s">
        <v>242</v>
      </c>
      <c r="G127" s="57">
        <v>14</v>
      </c>
      <c r="H127" s="61"/>
      <c r="I127" s="166"/>
      <c r="J127" s="166"/>
      <c r="K127" s="167"/>
    </row>
    <row r="128" spans="1:11" ht="19">
      <c r="A128" s="61">
        <v>13</v>
      </c>
      <c r="B128" s="10" t="s">
        <v>147</v>
      </c>
      <c r="C128" s="152" t="s">
        <v>234</v>
      </c>
      <c r="G128" s="57">
        <v>15</v>
      </c>
      <c r="H128" s="149"/>
      <c r="I128" s="166"/>
      <c r="J128" s="166"/>
      <c r="K128" s="167"/>
    </row>
    <row r="129" spans="1:11" ht="19">
      <c r="A129" s="61">
        <v>13</v>
      </c>
      <c r="B129" s="10" t="s">
        <v>148</v>
      </c>
      <c r="C129" s="152" t="s">
        <v>225</v>
      </c>
      <c r="G129" s="57">
        <v>16</v>
      </c>
      <c r="H129" s="150"/>
      <c r="I129" s="165"/>
      <c r="J129" s="166"/>
      <c r="K129" s="167"/>
    </row>
    <row r="130" spans="1:11" ht="19">
      <c r="A130" s="61">
        <v>13</v>
      </c>
      <c r="B130" s="10" t="s">
        <v>146</v>
      </c>
      <c r="C130" s="152" t="s">
        <v>242</v>
      </c>
      <c r="G130" s="57"/>
      <c r="H130" s="150"/>
      <c r="I130" s="165"/>
      <c r="J130" s="166"/>
      <c r="K130" s="166"/>
    </row>
    <row r="131" spans="1:11" ht="19">
      <c r="A131" s="170">
        <v>13</v>
      </c>
      <c r="B131" s="9" t="s">
        <v>151</v>
      </c>
      <c r="C131" s="61" t="s">
        <v>245</v>
      </c>
      <c r="G131" s="57"/>
      <c r="I131" s="143"/>
      <c r="J131" s="138"/>
      <c r="K131" s="138"/>
    </row>
    <row r="132" spans="1:11">
      <c r="G132" s="57"/>
      <c r="I132" s="138"/>
      <c r="J132" s="138"/>
      <c r="K132" s="138"/>
    </row>
    <row r="133" spans="1:11">
      <c r="G133" s="57"/>
      <c r="I133" s="138"/>
      <c r="J133" s="138"/>
      <c r="K133" s="138"/>
    </row>
    <row r="134" spans="1:11" ht="24">
      <c r="A134" s="139" t="s">
        <v>173</v>
      </c>
      <c r="G134" s="57"/>
      <c r="I134" s="138"/>
      <c r="J134" s="138"/>
      <c r="K134" s="138"/>
    </row>
    <row r="135" spans="1:11" ht="19">
      <c r="A135" s="1" t="s">
        <v>222</v>
      </c>
      <c r="G135" s="2" t="s">
        <v>223</v>
      </c>
      <c r="I135" s="138"/>
      <c r="J135" s="138"/>
      <c r="K135" s="147"/>
    </row>
    <row r="136" spans="1:11">
      <c r="G136" s="57"/>
      <c r="I136" s="138"/>
      <c r="J136" s="138"/>
      <c r="K136" s="138"/>
    </row>
    <row r="137" spans="1:11">
      <c r="G137" s="57">
        <v>1</v>
      </c>
      <c r="H137" s="152" t="s">
        <v>225</v>
      </c>
      <c r="I137" s="166">
        <v>1</v>
      </c>
      <c r="J137" s="166">
        <v>6</v>
      </c>
      <c r="K137" s="167">
        <v>7</v>
      </c>
    </row>
    <row r="138" spans="1:11" ht="19">
      <c r="A138" s="61">
        <v>1</v>
      </c>
      <c r="B138" s="10" t="s">
        <v>155</v>
      </c>
      <c r="C138" s="152" t="s">
        <v>225</v>
      </c>
      <c r="G138" s="57">
        <v>2</v>
      </c>
      <c r="H138" s="152" t="s">
        <v>234</v>
      </c>
      <c r="I138" s="165">
        <v>2</v>
      </c>
      <c r="J138" s="166">
        <v>8</v>
      </c>
      <c r="K138" s="167">
        <v>10</v>
      </c>
    </row>
    <row r="139" spans="1:11" ht="19">
      <c r="A139" s="61">
        <v>2</v>
      </c>
      <c r="B139" s="10" t="s">
        <v>156</v>
      </c>
      <c r="C139" s="152" t="s">
        <v>234</v>
      </c>
      <c r="G139" s="57">
        <v>3</v>
      </c>
      <c r="H139" s="149" t="s">
        <v>237</v>
      </c>
      <c r="I139" s="165">
        <v>3</v>
      </c>
      <c r="J139" s="166">
        <v>9</v>
      </c>
      <c r="K139" s="167">
        <v>12</v>
      </c>
    </row>
    <row r="140" spans="1:11" ht="19">
      <c r="A140" s="61">
        <v>3</v>
      </c>
      <c r="B140" s="10" t="s">
        <v>159</v>
      </c>
      <c r="C140" s="149" t="s">
        <v>237</v>
      </c>
      <c r="G140" s="57">
        <v>4</v>
      </c>
      <c r="H140" s="152" t="s">
        <v>230</v>
      </c>
      <c r="I140" s="165">
        <v>5</v>
      </c>
      <c r="J140" s="166">
        <v>13</v>
      </c>
      <c r="K140" s="167">
        <v>18</v>
      </c>
    </row>
    <row r="141" spans="1:11" ht="19">
      <c r="A141" s="61">
        <v>4</v>
      </c>
      <c r="B141" s="10" t="s">
        <v>163</v>
      </c>
      <c r="C141" s="169" t="s">
        <v>224</v>
      </c>
      <c r="G141" s="57">
        <v>5</v>
      </c>
      <c r="H141" s="152" t="s">
        <v>229</v>
      </c>
      <c r="I141" s="166">
        <v>13</v>
      </c>
      <c r="J141" s="166">
        <v>13</v>
      </c>
      <c r="K141" s="167">
        <v>26</v>
      </c>
    </row>
    <row r="142" spans="1:11" ht="19">
      <c r="A142" s="61">
        <v>5</v>
      </c>
      <c r="B142" s="10" t="s">
        <v>164</v>
      </c>
      <c r="C142" s="152" t="s">
        <v>230</v>
      </c>
      <c r="G142" s="57">
        <v>6</v>
      </c>
      <c r="H142" s="169" t="s">
        <v>224</v>
      </c>
      <c r="I142" s="166">
        <v>4</v>
      </c>
      <c r="J142" s="166" t="s">
        <v>247</v>
      </c>
      <c r="K142" s="167"/>
    </row>
    <row r="143" spans="1:11" ht="19">
      <c r="A143" s="61">
        <v>6</v>
      </c>
      <c r="B143" s="10" t="s">
        <v>157</v>
      </c>
      <c r="C143" s="152" t="s">
        <v>225</v>
      </c>
      <c r="G143" s="57">
        <v>7</v>
      </c>
      <c r="H143" s="152" t="s">
        <v>233</v>
      </c>
      <c r="I143" s="168">
        <v>7</v>
      </c>
      <c r="J143" s="166" t="s">
        <v>247</v>
      </c>
      <c r="K143" s="167"/>
    </row>
    <row r="144" spans="1:11" ht="19">
      <c r="A144" s="61">
        <v>7</v>
      </c>
      <c r="B144" s="10" t="s">
        <v>160</v>
      </c>
      <c r="C144" s="152" t="s">
        <v>233</v>
      </c>
      <c r="G144" s="57">
        <v>8</v>
      </c>
      <c r="H144" s="152" t="s">
        <v>241</v>
      </c>
      <c r="I144" s="166">
        <v>9</v>
      </c>
      <c r="J144" s="166" t="s">
        <v>247</v>
      </c>
      <c r="K144" s="167"/>
    </row>
    <row r="145" spans="1:11" ht="19">
      <c r="A145" s="61">
        <v>8</v>
      </c>
      <c r="B145" s="10" t="s">
        <v>167</v>
      </c>
      <c r="C145" s="152" t="s">
        <v>234</v>
      </c>
      <c r="G145" s="57">
        <v>9</v>
      </c>
      <c r="H145" s="169" t="s">
        <v>242</v>
      </c>
      <c r="I145" s="166">
        <v>9</v>
      </c>
      <c r="J145" s="166" t="s">
        <v>247</v>
      </c>
      <c r="K145" s="167"/>
    </row>
    <row r="146" spans="1:11" ht="19">
      <c r="A146" s="61">
        <v>9</v>
      </c>
      <c r="B146" s="10" t="s">
        <v>162</v>
      </c>
      <c r="C146" s="169" t="s">
        <v>242</v>
      </c>
      <c r="G146" s="57">
        <v>10</v>
      </c>
      <c r="H146" s="152" t="s">
        <v>232</v>
      </c>
      <c r="I146" s="166">
        <v>13</v>
      </c>
      <c r="J146" s="166" t="s">
        <v>247</v>
      </c>
      <c r="K146" s="167"/>
    </row>
    <row r="147" spans="1:11" ht="19">
      <c r="A147" s="61">
        <v>9</v>
      </c>
      <c r="B147" s="10" t="s">
        <v>166</v>
      </c>
      <c r="C147" s="149" t="s">
        <v>237</v>
      </c>
      <c r="G147" s="57"/>
      <c r="K147" s="179"/>
    </row>
    <row r="148" spans="1:11" ht="19">
      <c r="A148" s="61">
        <v>9</v>
      </c>
      <c r="B148" s="10" t="s">
        <v>165</v>
      </c>
      <c r="C148" s="152" t="s">
        <v>241</v>
      </c>
      <c r="G148" s="57"/>
      <c r="K148" s="179"/>
    </row>
    <row r="149" spans="1:11" ht="19">
      <c r="A149" s="61">
        <v>9</v>
      </c>
      <c r="B149" s="10" t="s">
        <v>218</v>
      </c>
      <c r="C149" s="152" t="s">
        <v>225</v>
      </c>
      <c r="G149" s="57"/>
      <c r="I149" s="138"/>
      <c r="J149" s="138"/>
      <c r="K149" s="138"/>
    </row>
    <row r="150" spans="1:11" ht="19">
      <c r="A150" s="61">
        <v>13</v>
      </c>
      <c r="B150" s="9" t="s">
        <v>170</v>
      </c>
      <c r="C150" s="169" t="s">
        <v>234</v>
      </c>
      <c r="G150" s="57"/>
      <c r="I150" s="138"/>
      <c r="J150" s="138"/>
      <c r="K150" s="138"/>
    </row>
    <row r="151" spans="1:11" ht="19">
      <c r="A151" s="61">
        <v>13</v>
      </c>
      <c r="B151" s="10" t="s">
        <v>158</v>
      </c>
      <c r="C151" s="152" t="s">
        <v>229</v>
      </c>
      <c r="G151" s="57"/>
      <c r="I151" s="138"/>
      <c r="J151" s="138"/>
      <c r="K151" s="138"/>
    </row>
    <row r="152" spans="1:11" ht="19">
      <c r="A152" s="61">
        <v>13</v>
      </c>
      <c r="B152" s="9" t="s">
        <v>169</v>
      </c>
      <c r="C152" s="152" t="s">
        <v>230</v>
      </c>
      <c r="G152" s="57"/>
      <c r="I152" s="138"/>
      <c r="J152" s="138"/>
      <c r="K152" s="138"/>
    </row>
    <row r="153" spans="1:11" ht="19">
      <c r="A153" s="61">
        <v>13</v>
      </c>
      <c r="B153" s="10" t="s">
        <v>161</v>
      </c>
      <c r="C153" s="152" t="s">
        <v>232</v>
      </c>
      <c r="G153" s="57"/>
      <c r="I153" s="138"/>
      <c r="J153" s="138"/>
      <c r="K153" s="138"/>
    </row>
    <row r="154" spans="1:11" ht="19">
      <c r="A154" s="170">
        <v>13</v>
      </c>
      <c r="B154" s="10" t="s">
        <v>168</v>
      </c>
      <c r="C154" s="61" t="s">
        <v>229</v>
      </c>
      <c r="G154" s="57"/>
      <c r="I154" s="138"/>
      <c r="J154" s="138"/>
      <c r="K154" s="138"/>
    </row>
    <row r="155" spans="1:11">
      <c r="G155" s="57"/>
      <c r="I155" s="138"/>
      <c r="J155" s="138"/>
      <c r="K155" s="138"/>
    </row>
    <row r="156" spans="1:11">
      <c r="G156" s="57"/>
      <c r="I156" s="138"/>
      <c r="J156" s="138"/>
      <c r="K156" s="138"/>
    </row>
    <row r="157" spans="1:11">
      <c r="G157" s="57"/>
      <c r="I157" s="138"/>
      <c r="J157" s="138"/>
      <c r="K157" s="138"/>
    </row>
  </sheetData>
  <sortState ref="H114:K122">
    <sortCondition ref="K114:K122"/>
  </sortState>
  <pageMargins left="0.7" right="0.7" top="0.75" bottom="0.75" header="0.3" footer="0.3"/>
  <pageSetup paperSize="9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Schedule</vt:lpstr>
      <vt:lpstr>Senior Boys</vt:lpstr>
      <vt:lpstr>Junior boys</vt:lpstr>
      <vt:lpstr>Senior Girls</vt:lpstr>
      <vt:lpstr>Junior Girls</vt:lpstr>
      <vt:lpstr>RESULTS</vt:lpstr>
      <vt:lpstr>RESULTS!Print_Area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Claire</cp:lastModifiedBy>
  <cp:lastPrinted>2018-05-15T04:43:48Z</cp:lastPrinted>
  <dcterms:created xsi:type="dcterms:W3CDTF">2018-05-10T05:57:31Z</dcterms:created>
  <dcterms:modified xsi:type="dcterms:W3CDTF">2018-05-17T07:08:03Z</dcterms:modified>
</cp:coreProperties>
</file>