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1040" windowWidth="24480" windowHeight="14400" tabRatio="911" activeTab="1"/>
  </bookViews>
  <sheets>
    <sheet name=" Schedule Day 1,2" sheetId="1" r:id="rId1"/>
    <sheet name="Day 3,4,5" sheetId="2" r:id="rId2"/>
    <sheet name="IMPORTANT INFORMATION" sheetId="3" r:id="rId3"/>
    <sheet name="Schools Titles schedule x2 " sheetId="4" state="hidden" r:id="rId4"/>
    <sheet name="U18Boys" sheetId="5" r:id="rId5"/>
    <sheet name="U18Girls" sheetId="6" r:id="rId6"/>
    <sheet name="U16Boys" sheetId="7" r:id="rId7"/>
    <sheet name="U16Girls" sheetId="8" r:id="rId8"/>
    <sheet name="Results" sheetId="9" r:id="rId9"/>
    <sheet name="Allstars U19Boys" sheetId="10" state="hidden" r:id="rId10"/>
    <sheet name="Allstars U19Girls" sheetId="11" state="hidden" r:id="rId11"/>
    <sheet name="Allstars U16Girls" sheetId="12" state="hidden" r:id="rId12"/>
    <sheet name="MRShield U19Boys" sheetId="13" state="hidden" r:id="rId13"/>
    <sheet name="MRShield U19 Girls" sheetId="14" state="hidden" r:id="rId14"/>
    <sheet name="MRShield U16Boys" sheetId="15" state="hidden" r:id="rId15"/>
    <sheet name="MRShield U16Girls" sheetId="16" state="hidden" r:id="rId16"/>
    <sheet name="RESULTS." sheetId="17" state="hidden" r:id="rId17"/>
  </sheets>
  <definedNames>
    <definedName name="_xlnm.Print_Area" localSheetId="0">' Schedule Day 1,2'!$A$1:$N$41</definedName>
    <definedName name="_xlnm.Print_Area" localSheetId="1">'Day 3,4,5'!$P$12:$U$36</definedName>
    <definedName name="_xlnm.Print_Area" localSheetId="2">'IMPORTANT INFORMATION'!$K$2:$Z$12</definedName>
    <definedName name="_xlnm.Print_Area" localSheetId="8">'Results'!$B$2:$J$27</definedName>
    <definedName name="_xlnm.Print_Area" localSheetId="3">'Schools Titles schedule x2 '!$B$2:$N$38</definedName>
    <definedName name="_xlnm.Print_Area" localSheetId="6">'U16Boys'!$AB$23:$AP$46</definedName>
    <definedName name="_xlnm.Print_Area" localSheetId="7">'U16Girls'!$R$3:$AF$27</definedName>
    <definedName name="_xlnm.Print_Area" localSheetId="4">'U18Boys'!$AB$22:$AP$48</definedName>
    <definedName name="_xlnm.Print_Area" localSheetId="5">'U18Girls'!$W$5:$AF$27</definedName>
  </definedNames>
  <calcPr fullCalcOnLoad="1"/>
</workbook>
</file>

<file path=xl/sharedStrings.xml><?xml version="1.0" encoding="utf-8"?>
<sst xmlns="http://schemas.openxmlformats.org/spreadsheetml/2006/main" count="2189" uniqueCount="346">
  <si>
    <t xml:space="preserve">Day 1 </t>
  </si>
  <si>
    <t xml:space="preserve">ROUND 1 </t>
  </si>
  <si>
    <t>HEAT 1</t>
  </si>
  <si>
    <t>HEAT 2</t>
  </si>
  <si>
    <t>HEAT 3</t>
  </si>
  <si>
    <t>HEAT 4</t>
  </si>
  <si>
    <t>HEAT 5</t>
  </si>
  <si>
    <t>HEAT 6</t>
  </si>
  <si>
    <t>HEAT 7</t>
  </si>
  <si>
    <t>HEAT 8</t>
  </si>
  <si>
    <t>HEAT 9</t>
  </si>
  <si>
    <t>HEAT 10</t>
  </si>
  <si>
    <t>HEAT 11</t>
  </si>
  <si>
    <t>HEAT 12</t>
  </si>
  <si>
    <t>UNDER 18 BOYS</t>
  </si>
  <si>
    <t>UNDER 16 BOYS</t>
  </si>
  <si>
    <t>ROUND 2</t>
  </si>
  <si>
    <t>20 MIN</t>
  </si>
  <si>
    <t>Day 2</t>
  </si>
  <si>
    <t>UNDER 18 GIRLS</t>
  </si>
  <si>
    <t>UNDER 16 GIRLS</t>
  </si>
  <si>
    <t>ROUND 3</t>
  </si>
  <si>
    <t>RE-QUAL 1</t>
  </si>
  <si>
    <t>Day 3</t>
  </si>
  <si>
    <t xml:space="preserve">Q-FINAL </t>
  </si>
  <si>
    <t>Day 4</t>
  </si>
  <si>
    <t>Q-FINAL</t>
  </si>
  <si>
    <t>SEMI-FINAL</t>
  </si>
  <si>
    <t>Day 5</t>
  </si>
  <si>
    <t>FINAL</t>
  </si>
  <si>
    <t>ROUND ONE</t>
  </si>
  <si>
    <t>Rd1 Ht1</t>
  </si>
  <si>
    <t>REQUALIFY ONE</t>
  </si>
  <si>
    <t>Ht1</t>
  </si>
  <si>
    <t>Rd1 Ht2</t>
  </si>
  <si>
    <t>Ht2</t>
  </si>
  <si>
    <t>Rd1 Ht3</t>
  </si>
  <si>
    <t>ROUND TWO</t>
  </si>
  <si>
    <t>DAY 2 - MR SHIELD ONLY</t>
  </si>
  <si>
    <t>ALL 15 MINUTE HEATS</t>
  </si>
  <si>
    <t xml:space="preserve">ALL 20 MINUTE HEATS </t>
  </si>
  <si>
    <t>ALLSTARS U19 BOYS</t>
  </si>
  <si>
    <t>ALLSTARS U19 GIRLS</t>
  </si>
  <si>
    <t>ALLSTARS U16 BOYS</t>
  </si>
  <si>
    <t>ALLSTARS U16 GIRLS</t>
  </si>
  <si>
    <t>RE-QUAL 2</t>
  </si>
  <si>
    <t>SEMI FINAL</t>
  </si>
  <si>
    <t>7:00AM START</t>
  </si>
  <si>
    <t>MR SHIELD U16 GIRLS</t>
  </si>
  <si>
    <t>MR SHIELD U16 BOYS</t>
  </si>
  <si>
    <t>MR SHIELD U19 GIRLS</t>
  </si>
  <si>
    <t>MR SHIELD U19 BOYS</t>
  </si>
  <si>
    <t xml:space="preserve">RE-QUAL </t>
  </si>
  <si>
    <t>7:30am</t>
  </si>
  <si>
    <t>Red</t>
  </si>
  <si>
    <t>White</t>
  </si>
  <si>
    <t>Yellow</t>
  </si>
  <si>
    <t>RQ1</t>
  </si>
  <si>
    <t>Blue</t>
  </si>
  <si>
    <t>Rd2 Ht1</t>
  </si>
  <si>
    <t>Rd2 Ht2</t>
  </si>
  <si>
    <t>QUARTER FINAL</t>
  </si>
  <si>
    <t>Rd1 Ht4</t>
  </si>
  <si>
    <t>Rd2 Ht3</t>
  </si>
  <si>
    <t>QF Ht1</t>
  </si>
  <si>
    <t>Rd1 Ht5</t>
  </si>
  <si>
    <t>Rd2 Ht4</t>
  </si>
  <si>
    <t>QF Ht2</t>
  </si>
  <si>
    <t>Ht3</t>
  </si>
  <si>
    <t>Rd1 Ht6</t>
  </si>
  <si>
    <t>Rd2 Ht5</t>
  </si>
  <si>
    <t>QF Ht3</t>
  </si>
  <si>
    <t>Rd1 Ht7</t>
  </si>
  <si>
    <t>Rd2 Ht6</t>
  </si>
  <si>
    <t>QF Ht4</t>
  </si>
  <si>
    <t>Ht4</t>
  </si>
  <si>
    <t>Rd1 Ht8</t>
  </si>
  <si>
    <t>Rd2 Ht7</t>
  </si>
  <si>
    <t>Rd1 Ht9</t>
  </si>
  <si>
    <t>Rd2 Ht8</t>
  </si>
  <si>
    <t>Ht5</t>
  </si>
  <si>
    <t>Rd1 Ht10</t>
  </si>
  <si>
    <t>Rd1 Ht11</t>
  </si>
  <si>
    <t>Ht6</t>
  </si>
  <si>
    <t>Rd1 Ht12</t>
  </si>
  <si>
    <t>ROUND THREE</t>
  </si>
  <si>
    <t>QF HT3</t>
  </si>
  <si>
    <t>QF HT4</t>
  </si>
  <si>
    <t>SF HT1</t>
  </si>
  <si>
    <t>SF HT2</t>
  </si>
  <si>
    <t>16 BOYS</t>
  </si>
  <si>
    <t>Port Macquarie, NSW  (Town Beach to North Haven)</t>
  </si>
  <si>
    <r>
      <t xml:space="preserve">PLEASE NOTE THAT THE SCHEDULE IS </t>
    </r>
    <r>
      <rPr>
        <b/>
        <u val="single"/>
        <sz val="14"/>
        <color indexed="10"/>
        <rFont val="Calibri"/>
        <family val="2"/>
      </rPr>
      <t>ALWAYS</t>
    </r>
    <r>
      <rPr>
        <b/>
        <sz val="14"/>
        <color indexed="10"/>
        <rFont val="Calibri"/>
        <family val="2"/>
      </rPr>
      <t xml:space="preserve"> SUBJECT TO CHANGE</t>
    </r>
  </si>
  <si>
    <t>DAY 2 - ALL STARS ONLY</t>
  </si>
  <si>
    <t>Event Hotline: 0458 247 212</t>
  </si>
  <si>
    <t>REQUALIFY TWO</t>
  </si>
  <si>
    <t>ALL DIVISIONS = 2nd CHANCE FORMAT with man on man and priority from quarter finals (18 Girls from Semis)</t>
  </si>
  <si>
    <t>BREAKDOWN</t>
  </si>
  <si>
    <t>U/18 BOYS</t>
  </si>
  <si>
    <t>U/16 BOYS</t>
  </si>
  <si>
    <t>U/18 GIRLS</t>
  </si>
  <si>
    <t>U/16 GIRLS</t>
  </si>
  <si>
    <t>TOTAL TEAM NSW</t>
  </si>
  <si>
    <t>NSW STATE TITLES</t>
  </si>
  <si>
    <t>SNSW RANKING SYSTEM</t>
  </si>
  <si>
    <t xml:space="preserve">DATE: </t>
  </si>
  <si>
    <t xml:space="preserve">LOCATION: </t>
  </si>
  <si>
    <t>U/19 All Stars Boys</t>
  </si>
  <si>
    <t>U/19 All Stars Girls</t>
  </si>
  <si>
    <t>U/16 All Stars Boys</t>
  </si>
  <si>
    <t>U/16 All Stars Girls</t>
  </si>
  <si>
    <t>U/19 MR Shield Boys</t>
  </si>
  <si>
    <t>U/19 MR Shield Girls</t>
  </si>
  <si>
    <t>U/16 MR Shield Boys</t>
  </si>
  <si>
    <t>U/16 MR Shield Girls</t>
  </si>
  <si>
    <t>TOTAL</t>
  </si>
  <si>
    <t>1 team</t>
  </si>
  <si>
    <t>NA</t>
  </si>
  <si>
    <t xml:space="preserve">STATES RULE BOOK ALLOCATIONS </t>
  </si>
  <si>
    <t>AUSTRALIAN JUNIOR SURFING TITLES BREAKDOWN</t>
  </si>
  <si>
    <t>WILDCARDS</t>
  </si>
  <si>
    <t xml:space="preserve">1st place of the Under 18 Boys and Under 18 Girls will win a wildcard into the </t>
  </si>
  <si>
    <t>Under 18 Girls winner = Round 48 QS6000 Australian Open Of Surfing 2017</t>
  </si>
  <si>
    <t>Under 18 boys winner = Round 96 QS6000 Australian Open Of Surfing 2017</t>
  </si>
  <si>
    <t>20MIN</t>
  </si>
  <si>
    <t>Junior State Titles Results</t>
  </si>
  <si>
    <t xml:space="preserve">U/16 Girls </t>
  </si>
  <si>
    <t>U/18 Girls</t>
  </si>
  <si>
    <t>U/16 Boys</t>
  </si>
  <si>
    <t xml:space="preserve">U/18 Boys </t>
  </si>
  <si>
    <t>Friday 14th July 2017</t>
  </si>
  <si>
    <t>Saturday 15th July 2017</t>
  </si>
  <si>
    <t>Friday 14th July - Tuesday 18th July 2017</t>
  </si>
  <si>
    <t>Sunday 16th July 2017</t>
  </si>
  <si>
    <t>Monday 17th July 2017</t>
  </si>
  <si>
    <t>Tuesday 18th July 2017</t>
  </si>
  <si>
    <t>OCEAN &amp; EARTH NSW SCHOOL STATE SURFING TITLES 2017</t>
  </si>
  <si>
    <t>Wednesday 19th July - Thursday 20th July 2017</t>
  </si>
  <si>
    <t>WEDNESDAY 19th JULY 2017</t>
  </si>
  <si>
    <t>THURSDAY 20th JULY 2017</t>
  </si>
  <si>
    <t>Heat draw will available Monday 17th July 2017</t>
  </si>
  <si>
    <t>ALL HEATS = 20MIN</t>
  </si>
  <si>
    <t>ALL HEATS = 20 MIN</t>
  </si>
  <si>
    <t>Prime location: Bonny Hills Backup Locations - Town Beach to North Haven</t>
  </si>
  <si>
    <t xml:space="preserve">Prime location: Bonny Hills Backup locations: Town Beach to North Haven </t>
  </si>
  <si>
    <t xml:space="preserve">Prime location: Bonny Hills Backup Locations: Town Beach to North Haven </t>
  </si>
  <si>
    <t>25th November - 2nd December, 2017</t>
  </si>
  <si>
    <t>Culburra Beach, NSW</t>
  </si>
  <si>
    <t>* All winners are required to represent NSW at the 2017 Australian Junior Surfing Titles to be awarded the above wildcards</t>
  </si>
  <si>
    <t xml:space="preserve">State Titles Injury WILD CARD </t>
  </si>
  <si>
    <t>18 BOYS</t>
  </si>
  <si>
    <t xml:space="preserve">Woolworths Junior State State Titles 2017 </t>
  </si>
  <si>
    <t>ALLSTARS - SENIOR BOYS - UNDER 19</t>
  </si>
  <si>
    <t>R</t>
  </si>
  <si>
    <t>W</t>
  </si>
  <si>
    <t>Y</t>
  </si>
  <si>
    <t>SEMI FINALS</t>
  </si>
  <si>
    <t>B</t>
  </si>
  <si>
    <t>ALLSTARS - SENIOR GIRLS - UNDER 19</t>
  </si>
  <si>
    <t>ALLSTARS - JUNIOR GIRLS - UNDER 16</t>
  </si>
  <si>
    <t xml:space="preserve">MRSHIELD - SENIOR BOYS - UNDER 19 </t>
  </si>
  <si>
    <t>Ht1 Rd1</t>
  </si>
  <si>
    <t xml:space="preserve"> </t>
  </si>
  <si>
    <t>Ht2 Rd1</t>
  </si>
  <si>
    <t xml:space="preserve">MRSHIELD - SENIOR GIRLS - UNDER 19 </t>
  </si>
  <si>
    <t>MRSHIELD - JUNIOR BOYS - UNDER 16</t>
  </si>
  <si>
    <t>MRSHIELD - JUNIOR GIRLS - UNDER 16</t>
  </si>
  <si>
    <t>* UNDER 16 GIRLS MR SHIELD DOES NOT QUALIFY FOR THE AUSTRALIAN JUNIOR SURFING TITLES.</t>
  </si>
  <si>
    <t xml:space="preserve">18 GIRLS </t>
  </si>
  <si>
    <t xml:space="preserve">REQUALIFY ONE </t>
  </si>
  <si>
    <t>QF HT1</t>
  </si>
  <si>
    <t>QF HT2</t>
  </si>
  <si>
    <t>HT1</t>
  </si>
  <si>
    <t>16 GIRLS</t>
  </si>
  <si>
    <t>WOOLWORTHS NSW JUNIOR STATE SURFING TITLES presented by Ocean &amp; Earth 2017</t>
  </si>
  <si>
    <t>Blake Sawtell</t>
  </si>
  <si>
    <t xml:space="preserve">Joel Paxton </t>
  </si>
  <si>
    <t>Logan Moy</t>
  </si>
  <si>
    <t xml:space="preserve">Jackson Roberts </t>
  </si>
  <si>
    <t>Connor Lee</t>
  </si>
  <si>
    <t>Aidan Lewand-Parsons</t>
  </si>
  <si>
    <t>Max McGuigan</t>
  </si>
  <si>
    <t>Boston Phillips</t>
  </si>
  <si>
    <t>Kyen Stuart</t>
  </si>
  <si>
    <t>Joshua Pepper</t>
  </si>
  <si>
    <t>Micah Margieson</t>
  </si>
  <si>
    <t>Zack McMahon</t>
  </si>
  <si>
    <t xml:space="preserve">Luke Bramble </t>
  </si>
  <si>
    <t>Darcy Piltz</t>
  </si>
  <si>
    <t xml:space="preserve">Zac Michael </t>
  </si>
  <si>
    <t>Ethan Raper</t>
  </si>
  <si>
    <t>Gabe Ley</t>
  </si>
  <si>
    <t>Ryan Donohoe</t>
  </si>
  <si>
    <t>Emmett Street</t>
  </si>
  <si>
    <t>Alyssa Lock</t>
  </si>
  <si>
    <t>Sophia Chapman</t>
  </si>
  <si>
    <t xml:space="preserve">Laila Rich </t>
  </si>
  <si>
    <t xml:space="preserve">Kiara Meredith </t>
  </si>
  <si>
    <t>Sofie Boyd</t>
  </si>
  <si>
    <t>Bodhi Leigh-Jones</t>
  </si>
  <si>
    <t>Madison Poole</t>
  </si>
  <si>
    <t>Teah Van de Wakker</t>
  </si>
  <si>
    <t>Kelly O'Callaghan</t>
  </si>
  <si>
    <t>Chelsea Green</t>
  </si>
  <si>
    <t>Darci Air</t>
  </si>
  <si>
    <t xml:space="preserve">* Please check notice board for Possible Changes </t>
  </si>
  <si>
    <t>ROUND 1</t>
  </si>
  <si>
    <t xml:space="preserve">RE-QUAL 1 </t>
  </si>
  <si>
    <t>Final</t>
  </si>
  <si>
    <t>Priority = Re-Qual to Finals</t>
  </si>
  <si>
    <t>Tye Koolis</t>
  </si>
  <si>
    <t>Sam Arvidson</t>
  </si>
  <si>
    <t>Judd Brown</t>
  </si>
  <si>
    <t>Eddy Hamaty</t>
  </si>
  <si>
    <t>Blake Neka</t>
  </si>
  <si>
    <t>Callum Robson</t>
  </si>
  <si>
    <t>Harry Carpenter</t>
  </si>
  <si>
    <t>Nat Gregory</t>
  </si>
  <si>
    <t>Joel Buxton</t>
  </si>
  <si>
    <t>Harry Ferguson</t>
  </si>
  <si>
    <t>Tas Grainger</t>
  </si>
  <si>
    <t>Zac Paterson</t>
  </si>
  <si>
    <t>Georgia Morrow</t>
  </si>
  <si>
    <t>Jessie Van Niekerk</t>
  </si>
  <si>
    <t>George Pittar</t>
  </si>
  <si>
    <t>Tiaan Cronje</t>
  </si>
  <si>
    <t>Jasper Giddy</t>
  </si>
  <si>
    <t>Cooper Puttergrill</t>
  </si>
  <si>
    <t>Dane Pullinger</t>
  </si>
  <si>
    <t xml:space="preserve">Ethan Hartge </t>
  </si>
  <si>
    <t>Mansa Rodham</t>
  </si>
  <si>
    <t>Koby Scharkie</t>
  </si>
  <si>
    <t>Ethan Stocks</t>
  </si>
  <si>
    <t>Chae Conti</t>
  </si>
  <si>
    <t>Ethan Turner</t>
  </si>
  <si>
    <t>Joel Vaughan</t>
  </si>
  <si>
    <t>Jed Ashton</t>
  </si>
  <si>
    <t>Corey Gray</t>
  </si>
  <si>
    <t>Max Oweryn</t>
  </si>
  <si>
    <t>Jamie Thomson</t>
  </si>
  <si>
    <t>Luke O'Connell</t>
  </si>
  <si>
    <t>Oscar Berry</t>
  </si>
  <si>
    <t>Will Clarke</t>
  </si>
  <si>
    <t>Arch Whiteman</t>
  </si>
  <si>
    <t xml:space="preserve">Hunter Weston </t>
  </si>
  <si>
    <t>Aidan Chamberlain</t>
  </si>
  <si>
    <t>Beau Glinderman</t>
  </si>
  <si>
    <t>Lennox Chell</t>
  </si>
  <si>
    <t>Fin McLaren</t>
  </si>
  <si>
    <t>Charlie Peplow</t>
  </si>
  <si>
    <t>Sid Masters</t>
  </si>
  <si>
    <t xml:space="preserve">Mike Clayton-Brown </t>
  </si>
  <si>
    <t>Ryley Smidt</t>
  </si>
  <si>
    <t>Jetson Kuch</t>
  </si>
  <si>
    <t>Kai Appleton</t>
  </si>
  <si>
    <t>Finn Hill</t>
  </si>
  <si>
    <t>Emerson Raper</t>
  </si>
  <si>
    <t>Jack Bannister</t>
  </si>
  <si>
    <t xml:space="preserve">Luke McCartney </t>
  </si>
  <si>
    <t>Grayson Hinrichs</t>
  </si>
  <si>
    <t>Maxime Rayer</t>
  </si>
  <si>
    <t>Jayke Mellows</t>
  </si>
  <si>
    <t>Kal Whyte</t>
  </si>
  <si>
    <t>Beau Buckpitt</t>
  </si>
  <si>
    <t xml:space="preserve">Jack Wilson </t>
  </si>
  <si>
    <t>Jordan Liackman</t>
  </si>
  <si>
    <t>Billy Olsen</t>
  </si>
  <si>
    <t>Oliver Bolton</t>
  </si>
  <si>
    <t>Ross Cadden</t>
  </si>
  <si>
    <t>Archie Riddick</t>
  </si>
  <si>
    <t xml:space="preserve">Joshua Stretton </t>
  </si>
  <si>
    <t xml:space="preserve">Heat Total </t>
  </si>
  <si>
    <t xml:space="preserve">Place </t>
  </si>
  <si>
    <t>Quarter Finals</t>
  </si>
  <si>
    <t>Sienna Coulter</t>
  </si>
  <si>
    <t xml:space="preserve">Tru Starling </t>
  </si>
  <si>
    <t xml:space="preserve">Jenna Cutting </t>
  </si>
  <si>
    <t xml:space="preserve">Anne Dos Santos </t>
  </si>
  <si>
    <t xml:space="preserve">Zoe Ifield </t>
  </si>
  <si>
    <t xml:space="preserve">Elle Clayton-Brown </t>
  </si>
  <si>
    <t>Nyxie Ryan</t>
  </si>
  <si>
    <t>Heilala Phillips</t>
  </si>
  <si>
    <t>Molly Picklum</t>
  </si>
  <si>
    <t>Bella Grainger</t>
  </si>
  <si>
    <t>Amelie Bourke</t>
  </si>
  <si>
    <t>Summer Halliwell-Quinn</t>
  </si>
  <si>
    <t xml:space="preserve">Charli Hurst </t>
  </si>
  <si>
    <t>Charli Allport</t>
  </si>
  <si>
    <t>Arabella Tarpey</t>
  </si>
  <si>
    <t xml:space="preserve">Mackenzie Davidson </t>
  </si>
  <si>
    <t>Summer Simon</t>
  </si>
  <si>
    <t xml:space="preserve">Kasey Hargreaves </t>
  </si>
  <si>
    <t>Lily Macdonald</t>
  </si>
  <si>
    <t>Claire Bierke</t>
  </si>
  <si>
    <t>Carly Shanahan</t>
  </si>
  <si>
    <t xml:space="preserve">Jasmine Riggs </t>
  </si>
  <si>
    <t xml:space="preserve">Kobi Curtis </t>
  </si>
  <si>
    <t xml:space="preserve">Malia James </t>
  </si>
  <si>
    <t xml:space="preserve">&amp; Beware of walkthroughs </t>
  </si>
  <si>
    <t>FNC</t>
  </si>
  <si>
    <t>SB</t>
  </si>
  <si>
    <t>NC</t>
  </si>
  <si>
    <t>CC</t>
  </si>
  <si>
    <t>MNC&amp;NEW</t>
  </si>
  <si>
    <t>ILL</t>
  </si>
  <si>
    <t>SC</t>
  </si>
  <si>
    <t>NB</t>
  </si>
  <si>
    <t>Liam Riggs</t>
  </si>
  <si>
    <t>Max Leonard</t>
  </si>
  <si>
    <t>Navryn Watson</t>
  </si>
  <si>
    <t>Jay Brown</t>
  </si>
  <si>
    <t>Kurtis vaughan</t>
  </si>
  <si>
    <t>Harrison Sheldon</t>
  </si>
  <si>
    <t>Nathan Rohr</t>
  </si>
  <si>
    <t>Lachie McKinley</t>
  </si>
  <si>
    <t>Marcus Whillock</t>
  </si>
  <si>
    <t>Nat Watts</t>
  </si>
  <si>
    <t>Taj Watson</t>
  </si>
  <si>
    <t>Adam Varveressos</t>
  </si>
  <si>
    <t>Ben Duncan</t>
  </si>
  <si>
    <t>Sam Stead</t>
  </si>
  <si>
    <t>Finn Askew</t>
  </si>
  <si>
    <t>Port Macquarie, NSW Event Hotline: 0458 247 212</t>
  </si>
  <si>
    <t xml:space="preserve">Bella Stevens </t>
  </si>
  <si>
    <t>Tessa Berkley</t>
  </si>
  <si>
    <t>N/S</t>
  </si>
  <si>
    <t>Will Vinges</t>
  </si>
  <si>
    <t>Van Whiteman</t>
  </si>
  <si>
    <t>16 Boys</t>
  </si>
  <si>
    <t>18 GIRLS</t>
  </si>
  <si>
    <t>18 Boys</t>
  </si>
  <si>
    <t>Kurtis Vaughan</t>
  </si>
  <si>
    <t>Mackenzie Davidson</t>
  </si>
  <si>
    <t>Tru Starling</t>
  </si>
  <si>
    <t>Zoe Ifield</t>
  </si>
  <si>
    <t>25 MIN</t>
  </si>
  <si>
    <t>Semi Finals</t>
  </si>
  <si>
    <t>HIF AWARD U/18 Boys</t>
  </si>
  <si>
    <t>HIF AWARD U/18 Girls</t>
  </si>
  <si>
    <t>Mothernest AWARD U/16 Boys</t>
  </si>
  <si>
    <t>Mothernest AWARD U/16 Girls</t>
  </si>
  <si>
    <t>3rd</t>
  </si>
  <si>
    <t>4th</t>
  </si>
  <si>
    <t>Australian Open of Surfing 2018</t>
  </si>
  <si>
    <t>Under 16 Girls Winner = Wildcard into a QS1000 Event 2018 - NSW Pro Surf Series</t>
  </si>
  <si>
    <t>Under 16 Boys Winner = Wildcard into a QS1000 Event 2018 - NSW Pro Surf Series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</si>
</sst>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8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9"/>
      <name val="Geneva"/>
      <family val="0"/>
    </font>
    <font>
      <sz val="8"/>
      <name val="Calibri"/>
      <family val="2"/>
    </font>
    <font>
      <b/>
      <u val="single"/>
      <sz val="14"/>
      <color indexed="10"/>
      <name val="Calibri"/>
      <family val="2"/>
    </font>
    <font>
      <b/>
      <sz val="14"/>
      <color indexed="10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0"/>
    </font>
    <font>
      <sz val="14"/>
      <color indexed="8"/>
      <name val="Calibri"/>
      <family val="2"/>
    </font>
    <font>
      <b/>
      <sz val="24"/>
      <color indexed="8"/>
      <name val="Calibri"/>
      <family val="0"/>
    </font>
    <font>
      <sz val="14"/>
      <color indexed="10"/>
      <name val="Calibri"/>
      <family val="2"/>
    </font>
    <font>
      <sz val="12"/>
      <name val="Calibri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22"/>
      <color indexed="8"/>
      <name val="Calibri"/>
      <family val="0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30"/>
      <color indexed="8"/>
      <name val="Calibri"/>
      <family val="2"/>
    </font>
    <font>
      <sz val="30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28"/>
      <color indexed="8"/>
      <name val="Calibri"/>
      <family val="2"/>
    </font>
    <font>
      <b/>
      <sz val="12"/>
      <name val="Calibri"/>
      <family val="0"/>
    </font>
    <font>
      <sz val="20"/>
      <name val="Calibri"/>
      <family val="2"/>
    </font>
    <font>
      <b/>
      <sz val="20"/>
      <color indexed="8"/>
      <name val="Calibri"/>
      <family val="2"/>
    </font>
    <font>
      <sz val="26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24"/>
      <color theme="1"/>
      <name val="Calibri"/>
      <family val="0"/>
    </font>
    <font>
      <b/>
      <sz val="14"/>
      <color rgb="FFFF0000"/>
      <name val="Calibri"/>
      <family val="0"/>
    </font>
    <font>
      <sz val="14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b/>
      <u val="single"/>
      <sz val="12"/>
      <color theme="1"/>
      <name val="Calibri"/>
      <family val="2"/>
    </font>
    <font>
      <b/>
      <sz val="22"/>
      <color theme="1"/>
      <name val="Calibri"/>
      <family val="0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30"/>
      <color theme="1"/>
      <name val="Calibri"/>
      <family val="2"/>
    </font>
    <font>
      <sz val="30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sz val="14"/>
      <color rgb="FF000000"/>
      <name val="Calibri"/>
      <family val="2"/>
    </font>
    <font>
      <sz val="20"/>
      <color rgb="FF000000"/>
      <name val="Calibri"/>
      <family val="2"/>
    </font>
    <font>
      <b/>
      <sz val="20"/>
      <color theme="1"/>
      <name val="Calibri"/>
      <family val="2"/>
    </font>
    <font>
      <sz val="26"/>
      <color theme="1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88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8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0" fillId="6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63" fillId="34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63" fillId="36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Fill="1" applyAlignment="1">
      <alignment horizontal="center"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37" borderId="11" xfId="0" applyFont="1" applyFill="1" applyBorder="1" applyAlignment="1">
      <alignment/>
    </xf>
    <xf numFmtId="0" fontId="25" fillId="0" borderId="10" xfId="0" applyFont="1" applyBorder="1" applyAlignment="1">
      <alignment/>
    </xf>
    <xf numFmtId="0" fontId="66" fillId="0" borderId="10" xfId="0" applyFont="1" applyFill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67" fillId="0" borderId="10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67" fillId="38" borderId="15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67" fillId="39" borderId="15" xfId="0" applyFont="1" applyFill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7" xfId="57" applyFont="1" applyBorder="1" applyAlignment="1">
      <alignment horizontal="center"/>
      <protection/>
    </xf>
    <xf numFmtId="0" fontId="25" fillId="0" borderId="18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9" xfId="57" applyFont="1" applyBorder="1" applyAlignment="1">
      <alignment horizontal="center"/>
      <protection/>
    </xf>
    <xf numFmtId="0" fontId="25" fillId="0" borderId="20" xfId="0" applyFont="1" applyBorder="1" applyAlignment="1">
      <alignment/>
    </xf>
    <xf numFmtId="0" fontId="25" fillId="0" borderId="21" xfId="57" applyFont="1" applyBorder="1" applyAlignment="1">
      <alignment horizontal="center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Fill="1" applyBorder="1" applyAlignment="1">
      <alignment/>
    </xf>
    <xf numFmtId="0" fontId="26" fillId="37" borderId="10" xfId="0" applyFont="1" applyFill="1" applyBorder="1" applyAlignment="1">
      <alignment/>
    </xf>
    <xf numFmtId="0" fontId="61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72" fillId="0" borderId="24" xfId="0" applyFont="1" applyBorder="1" applyAlignment="1">
      <alignment vertical="center"/>
    </xf>
    <xf numFmtId="0" fontId="72" fillId="0" borderId="25" xfId="0" applyFont="1" applyBorder="1" applyAlignment="1">
      <alignment vertical="center" wrapText="1"/>
    </xf>
    <xf numFmtId="0" fontId="73" fillId="0" borderId="26" xfId="0" applyFont="1" applyBorder="1" applyAlignment="1">
      <alignment vertical="center"/>
    </xf>
    <xf numFmtId="0" fontId="73" fillId="0" borderId="10" xfId="0" applyFont="1" applyBorder="1" applyAlignment="1">
      <alignment vertical="center" wrapText="1"/>
    </xf>
    <xf numFmtId="0" fontId="73" fillId="0" borderId="27" xfId="0" applyFont="1" applyBorder="1" applyAlignment="1">
      <alignment vertical="center"/>
    </xf>
    <xf numFmtId="0" fontId="73" fillId="0" borderId="28" xfId="0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64" fillId="0" borderId="0" xfId="0" applyFont="1" applyAlignment="1">
      <alignment horizontal="left" vertical="center"/>
    </xf>
    <xf numFmtId="0" fontId="66" fillId="0" borderId="0" xfId="0" applyFont="1" applyAlignment="1">
      <alignment horizontal="left"/>
    </xf>
    <xf numFmtId="0" fontId="74" fillId="0" borderId="0" xfId="0" applyFont="1" applyBorder="1" applyAlignment="1">
      <alignment/>
    </xf>
    <xf numFmtId="0" fontId="72" fillId="0" borderId="29" xfId="0" applyFont="1" applyBorder="1" applyAlignment="1">
      <alignment vertical="center"/>
    </xf>
    <xf numFmtId="0" fontId="75" fillId="0" borderId="10" xfId="0" applyFont="1" applyBorder="1" applyAlignment="1">
      <alignment vertical="center" wrapText="1"/>
    </xf>
    <xf numFmtId="0" fontId="73" fillId="0" borderId="29" xfId="0" applyFont="1" applyBorder="1" applyAlignment="1">
      <alignment vertical="center"/>
    </xf>
    <xf numFmtId="0" fontId="73" fillId="0" borderId="10" xfId="0" applyFont="1" applyFill="1" applyBorder="1" applyAlignment="1">
      <alignment vertic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40" fillId="0" borderId="0" xfId="0" applyFont="1" applyAlignment="1">
      <alignment/>
    </xf>
    <xf numFmtId="0" fontId="78" fillId="0" borderId="10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0" xfId="57" applyFont="1" applyBorder="1" applyAlignment="1">
      <alignment horizontal="center"/>
      <protection/>
    </xf>
    <xf numFmtId="0" fontId="25" fillId="0" borderId="1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82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72" fillId="0" borderId="10" xfId="0" applyFont="1" applyBorder="1" applyAlignment="1">
      <alignment vertical="center" wrapText="1"/>
    </xf>
    <xf numFmtId="0" fontId="2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1" xfId="57" applyFont="1" applyBorder="1" applyAlignment="1">
      <alignment horizontal="center"/>
      <protection/>
    </xf>
    <xf numFmtId="0" fontId="25" fillId="0" borderId="15" xfId="57" applyFont="1" applyBorder="1" applyAlignment="1">
      <alignment horizontal="center"/>
      <protection/>
    </xf>
    <xf numFmtId="0" fontId="25" fillId="0" borderId="12" xfId="57" applyFont="1" applyBorder="1" applyAlignment="1">
      <alignment horizontal="center"/>
      <protection/>
    </xf>
    <xf numFmtId="0" fontId="25" fillId="0" borderId="14" xfId="57" applyFont="1" applyBorder="1" applyAlignment="1">
      <alignment horizontal="center"/>
      <protection/>
    </xf>
    <xf numFmtId="0" fontId="25" fillId="0" borderId="16" xfId="57" applyFont="1" applyBorder="1" applyAlignment="1">
      <alignment horizontal="center"/>
      <protection/>
    </xf>
    <xf numFmtId="0" fontId="26" fillId="0" borderId="11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66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84" fillId="0" borderId="12" xfId="0" applyFont="1" applyBorder="1" applyAlignment="1">
      <alignment/>
    </xf>
    <xf numFmtId="0" fontId="84" fillId="0" borderId="16" xfId="0" applyFont="1" applyBorder="1" applyAlignment="1">
      <alignment/>
    </xf>
    <xf numFmtId="0" fontId="25" fillId="0" borderId="30" xfId="0" applyFont="1" applyBorder="1" applyAlignment="1">
      <alignment horizontal="center"/>
    </xf>
    <xf numFmtId="0" fontId="84" fillId="0" borderId="10" xfId="0" applyFont="1" applyBorder="1" applyAlignment="1">
      <alignment/>
    </xf>
    <xf numFmtId="0" fontId="25" fillId="0" borderId="31" xfId="0" applyFont="1" applyBorder="1" applyAlignment="1">
      <alignment horizontal="center"/>
    </xf>
    <xf numFmtId="0" fontId="84" fillId="0" borderId="15" xfId="0" applyFont="1" applyBorder="1" applyAlignment="1">
      <alignment/>
    </xf>
    <xf numFmtId="0" fontId="25" fillId="0" borderId="32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67" fillId="0" borderId="15" xfId="0" applyFont="1" applyBorder="1" applyAlignment="1">
      <alignment/>
    </xf>
    <xf numFmtId="0" fontId="67" fillId="0" borderId="0" xfId="0" applyFont="1" applyAlignment="1">
      <alignment horizontal="center"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3" fontId="66" fillId="0" borderId="0" xfId="0" applyNumberFormat="1" applyFont="1" applyFill="1" applyBorder="1" applyAlignment="1">
      <alignment/>
    </xf>
    <xf numFmtId="0" fontId="25" fillId="0" borderId="29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6" fillId="0" borderId="0" xfId="0" applyFont="1" applyAlignment="1">
      <alignment horizontal="left"/>
    </xf>
    <xf numFmtId="0" fontId="25" fillId="0" borderId="35" xfId="0" applyFont="1" applyBorder="1" applyAlignment="1">
      <alignment/>
    </xf>
    <xf numFmtId="0" fontId="66" fillId="0" borderId="0" xfId="0" applyFont="1" applyAlignment="1">
      <alignment/>
    </xf>
    <xf numFmtId="0" fontId="66" fillId="0" borderId="18" xfId="0" applyFont="1" applyBorder="1" applyAlignment="1">
      <alignment/>
    </xf>
    <xf numFmtId="0" fontId="66" fillId="0" borderId="10" xfId="0" applyFont="1" applyFill="1" applyBorder="1" applyAlignment="1">
      <alignment horizontal="left"/>
    </xf>
    <xf numFmtId="0" fontId="66" fillId="0" borderId="23" xfId="0" applyFont="1" applyBorder="1" applyAlignment="1">
      <alignment/>
    </xf>
    <xf numFmtId="0" fontId="66" fillId="0" borderId="20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6" fillId="0" borderId="0" xfId="0" applyFont="1" applyAlignment="1" quotePrefix="1">
      <alignment horizontal="left"/>
    </xf>
    <xf numFmtId="0" fontId="66" fillId="0" borderId="35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29" xfId="0" applyFont="1" applyBorder="1" applyAlignment="1">
      <alignment/>
    </xf>
    <xf numFmtId="0" fontId="66" fillId="0" borderId="0" xfId="0" applyFont="1" applyAlignment="1">
      <alignment horizontal="center"/>
    </xf>
    <xf numFmtId="0" fontId="66" fillId="0" borderId="33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6" fillId="0" borderId="15" xfId="0" applyFont="1" applyBorder="1" applyAlignment="1">
      <alignment/>
    </xf>
    <xf numFmtId="0" fontId="84" fillId="0" borderId="10" xfId="0" applyFont="1" applyFill="1" applyBorder="1" applyAlignment="1">
      <alignment horizontal="left"/>
    </xf>
    <xf numFmtId="0" fontId="67" fillId="0" borderId="0" xfId="0" applyFont="1" applyAlignment="1">
      <alignment/>
    </xf>
    <xf numFmtId="0" fontId="66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79" fillId="40" borderId="0" xfId="0" applyFont="1" applyFill="1" applyAlignment="1">
      <alignment/>
    </xf>
    <xf numFmtId="0" fontId="4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Alignment="1">
      <alignment horizontal="center"/>
    </xf>
    <xf numFmtId="0" fontId="84" fillId="0" borderId="23" xfId="0" applyFont="1" applyBorder="1" applyAlignment="1">
      <alignment/>
    </xf>
    <xf numFmtId="0" fontId="66" fillId="0" borderId="10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2" fontId="25" fillId="0" borderId="12" xfId="0" applyNumberFormat="1" applyFont="1" applyBorder="1" applyAlignment="1">
      <alignment horizontal="center"/>
    </xf>
    <xf numFmtId="0" fontId="65" fillId="0" borderId="16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5" fillId="0" borderId="1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5" fillId="0" borderId="23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9" fontId="0" fillId="0" borderId="0" xfId="60" applyFont="1" applyAlignment="1">
      <alignment/>
    </xf>
    <xf numFmtId="9" fontId="30" fillId="0" borderId="0" xfId="60" applyFont="1" applyAlignment="1">
      <alignment/>
    </xf>
    <xf numFmtId="0" fontId="65" fillId="0" borderId="0" xfId="0" applyFont="1" applyAlignment="1">
      <alignment horizontal="center"/>
    </xf>
    <xf numFmtId="0" fontId="84" fillId="0" borderId="14" xfId="0" applyFont="1" applyBorder="1" applyAlignment="1">
      <alignment/>
    </xf>
    <xf numFmtId="0" fontId="66" fillId="0" borderId="12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66" fillId="0" borderId="16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66" fillId="0" borderId="15" xfId="0" applyFont="1" applyFill="1" applyBorder="1" applyAlignment="1">
      <alignment/>
    </xf>
    <xf numFmtId="0" fontId="66" fillId="0" borderId="11" xfId="0" applyFont="1" applyFill="1" applyBorder="1" applyAlignment="1">
      <alignment horizontal="left"/>
    </xf>
    <xf numFmtId="0" fontId="66" fillId="0" borderId="15" xfId="0" applyFont="1" applyFill="1" applyBorder="1" applyAlignment="1">
      <alignment horizontal="left"/>
    </xf>
    <xf numFmtId="0" fontId="79" fillId="0" borderId="10" xfId="0" applyFont="1" applyFill="1" applyBorder="1" applyAlignment="1">
      <alignment horizontal="left"/>
    </xf>
    <xf numFmtId="0" fontId="79" fillId="0" borderId="11" xfId="0" applyFont="1" applyFill="1" applyBorder="1" applyAlignment="1">
      <alignment horizontal="left"/>
    </xf>
    <xf numFmtId="0" fontId="85" fillId="0" borderId="10" xfId="0" applyFont="1" applyBorder="1" applyAlignment="1">
      <alignment/>
    </xf>
    <xf numFmtId="0" fontId="85" fillId="0" borderId="12" xfId="0" applyFont="1" applyBorder="1" applyAlignment="1">
      <alignment/>
    </xf>
    <xf numFmtId="0" fontId="44" fillId="0" borderId="12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2" fontId="44" fillId="0" borderId="12" xfId="0" applyNumberFormat="1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86" fillId="0" borderId="35" xfId="0" applyFont="1" applyBorder="1" applyAlignment="1">
      <alignment/>
    </xf>
    <xf numFmtId="0" fontId="79" fillId="0" borderId="23" xfId="0" applyFont="1" applyBorder="1" applyAlignment="1">
      <alignment/>
    </xf>
    <xf numFmtId="0" fontId="79" fillId="0" borderId="34" xfId="0" applyFont="1" applyBorder="1" applyAlignment="1">
      <alignment/>
    </xf>
    <xf numFmtId="0" fontId="79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85" fillId="0" borderId="34" xfId="0" applyFon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79" fillId="0" borderId="10" xfId="0" applyFont="1" applyBorder="1" applyAlignment="1">
      <alignment/>
    </xf>
    <xf numFmtId="0" fontId="79" fillId="0" borderId="10" xfId="0" applyFont="1" applyFill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6" xfId="0" applyFont="1" applyBorder="1" applyAlignment="1">
      <alignment horizontal="right"/>
    </xf>
    <xf numFmtId="0" fontId="79" fillId="0" borderId="10" xfId="0" applyFont="1" applyBorder="1" applyAlignment="1">
      <alignment horizontal="left"/>
    </xf>
    <xf numFmtId="0" fontId="85" fillId="0" borderId="16" xfId="0" applyFont="1" applyBorder="1" applyAlignment="1">
      <alignment/>
    </xf>
    <xf numFmtId="0" fontId="70" fillId="0" borderId="0" xfId="0" applyFont="1" applyAlignment="1">
      <alignment horizontal="center"/>
    </xf>
    <xf numFmtId="0" fontId="65" fillId="13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4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9" fontId="69" fillId="0" borderId="0" xfId="60" applyFont="1" applyAlignment="1">
      <alignment horizontal="center"/>
    </xf>
    <xf numFmtId="0" fontId="74" fillId="0" borderId="0" xfId="0" applyFont="1" applyBorder="1" applyAlignment="1">
      <alignment/>
    </xf>
    <xf numFmtId="0" fontId="83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rmal_!1995WQ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95250</xdr:rowOff>
    </xdr:from>
    <xdr:to>
      <xdr:col>13</xdr:col>
      <xdr:colOff>257175</xdr:colOff>
      <xdr:row>41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11963400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51"/>
  <sheetViews>
    <sheetView workbookViewId="0" topLeftCell="B6">
      <selection activeCell="J36" sqref="J36"/>
    </sheetView>
  </sheetViews>
  <sheetFormatPr defaultColWidth="11.125" defaultRowHeight="15.75"/>
  <cols>
    <col min="1" max="1" width="3.00390625" style="0" hidden="1" customWidth="1"/>
    <col min="2" max="2" width="8.375" style="0" customWidth="1"/>
    <col min="3" max="3" width="14.875" style="0" customWidth="1"/>
    <col min="4" max="4" width="11.125" style="0" customWidth="1"/>
    <col min="5" max="5" width="9.625" style="0" customWidth="1"/>
    <col min="6" max="6" width="6.625" style="0" hidden="1" customWidth="1"/>
    <col min="7" max="7" width="11.125" style="48" customWidth="1"/>
    <col min="8" max="8" width="5.875" style="0" customWidth="1"/>
    <col min="9" max="9" width="8.625" style="0" customWidth="1"/>
    <col min="10" max="10" width="14.625" style="0" bestFit="1" customWidth="1"/>
    <col min="11" max="11" width="11.125" style="0" customWidth="1"/>
    <col min="12" max="12" width="9.875" style="0" customWidth="1"/>
    <col min="13" max="13" width="9.125" style="0" hidden="1" customWidth="1"/>
    <col min="14" max="14" width="11.125" style="48" customWidth="1"/>
    <col min="15" max="20" width="5.125" style="0" customWidth="1"/>
    <col min="21" max="21" width="11.125" style="0" customWidth="1"/>
    <col min="22" max="22" width="19.625" style="0" bestFit="1" customWidth="1"/>
    <col min="23" max="23" width="11.125" style="0" customWidth="1"/>
    <col min="24" max="24" width="10.875" style="0" customWidth="1"/>
    <col min="25" max="25" width="9.625" style="0" hidden="1" customWidth="1"/>
    <col min="26" max="26" width="10.50390625" style="0" bestFit="1" customWidth="1"/>
    <col min="27" max="27" width="10.50390625" style="0" customWidth="1"/>
    <col min="28" max="28" width="11.125" style="0" customWidth="1"/>
    <col min="29" max="29" width="14.375" style="0" bestFit="1" customWidth="1"/>
    <col min="30" max="30" width="11.125" style="0" customWidth="1"/>
    <col min="31" max="31" width="11.00390625" style="0" customWidth="1"/>
    <col min="32" max="32" width="11.125" style="0" hidden="1" customWidth="1"/>
    <col min="33" max="33" width="7.625" style="0" customWidth="1"/>
    <col min="34" max="34" width="6.50390625" style="0" customWidth="1"/>
    <col min="35" max="35" width="11.125" style="0" customWidth="1"/>
    <col min="36" max="36" width="14.625" style="0" bestFit="1" customWidth="1"/>
    <col min="37" max="37" width="11.125" style="0" customWidth="1"/>
    <col min="38" max="38" width="10.625" style="0" customWidth="1"/>
    <col min="39" max="39" width="11.125" style="0" hidden="1" customWidth="1"/>
  </cols>
  <sheetData>
    <row r="2" spans="2:14" ht="19.5">
      <c r="B2" s="215" t="s">
        <v>174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2:14" ht="18">
      <c r="B3" s="216" t="s">
        <v>132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2:14" ht="18">
      <c r="B4" s="217" t="s">
        <v>322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2:14" ht="18">
      <c r="B5" s="216" t="s">
        <v>143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2:14" ht="18">
      <c r="B6" s="216" t="s">
        <v>96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</row>
    <row r="7" spans="2:14" ht="15">
      <c r="B7" s="218" t="s">
        <v>141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</row>
    <row r="8" spans="2:14" ht="18">
      <c r="B8" s="213" t="s">
        <v>92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</row>
    <row r="9" spans="2:14" ht="18">
      <c r="B9" s="214" t="s">
        <v>209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</row>
    <row r="10" ht="18">
      <c r="B10" s="13"/>
    </row>
    <row r="12" spans="2:14" ht="15">
      <c r="B12" s="8" t="s">
        <v>0</v>
      </c>
      <c r="C12" s="43" t="s">
        <v>130</v>
      </c>
      <c r="G12" s="151" t="s">
        <v>53</v>
      </c>
      <c r="I12" s="8" t="s">
        <v>18</v>
      </c>
      <c r="J12" s="43" t="s">
        <v>131</v>
      </c>
      <c r="N12" s="151" t="s">
        <v>53</v>
      </c>
    </row>
    <row r="13" spans="2:14" ht="15">
      <c r="B13" s="8">
        <v>1</v>
      </c>
      <c r="C13" s="1" t="s">
        <v>14</v>
      </c>
      <c r="D13" s="1" t="s">
        <v>1</v>
      </c>
      <c r="E13" s="1" t="s">
        <v>2</v>
      </c>
      <c r="F13">
        <v>730</v>
      </c>
      <c r="G13" s="49" t="s">
        <v>17</v>
      </c>
      <c r="H13" s="3"/>
      <c r="I13" s="8">
        <v>1</v>
      </c>
      <c r="J13" s="2" t="s">
        <v>15</v>
      </c>
      <c r="K13" s="2" t="s">
        <v>22</v>
      </c>
      <c r="L13" s="2" t="s">
        <v>2</v>
      </c>
      <c r="M13">
        <v>930</v>
      </c>
      <c r="N13" s="49" t="s">
        <v>17</v>
      </c>
    </row>
    <row r="14" spans="2:14" ht="15">
      <c r="B14" s="8">
        <v>2</v>
      </c>
      <c r="C14" s="1" t="s">
        <v>14</v>
      </c>
      <c r="D14" s="1" t="s">
        <v>1</v>
      </c>
      <c r="E14" s="1" t="s">
        <v>3</v>
      </c>
      <c r="G14" s="49" t="s">
        <v>17</v>
      </c>
      <c r="I14" s="8">
        <v>2</v>
      </c>
      <c r="J14" s="2" t="s">
        <v>15</v>
      </c>
      <c r="K14" s="2" t="s">
        <v>22</v>
      </c>
      <c r="L14" s="2" t="s">
        <v>3</v>
      </c>
      <c r="N14" s="49" t="s">
        <v>17</v>
      </c>
    </row>
    <row r="15" spans="2:14" ht="15">
      <c r="B15" s="8">
        <v>3</v>
      </c>
      <c r="C15" s="1" t="s">
        <v>14</v>
      </c>
      <c r="D15" s="1" t="s">
        <v>1</v>
      </c>
      <c r="E15" s="1" t="s">
        <v>4</v>
      </c>
      <c r="G15" s="49" t="s">
        <v>17</v>
      </c>
      <c r="I15" s="8">
        <v>3</v>
      </c>
      <c r="J15" s="2" t="s">
        <v>15</v>
      </c>
      <c r="K15" s="2" t="s">
        <v>22</v>
      </c>
      <c r="L15" s="2" t="s">
        <v>4</v>
      </c>
      <c r="M15">
        <v>10</v>
      </c>
      <c r="N15" s="49" t="s">
        <v>17</v>
      </c>
    </row>
    <row r="16" spans="2:14" ht="15">
      <c r="B16" s="8">
        <v>4</v>
      </c>
      <c r="C16" s="1" t="s">
        <v>14</v>
      </c>
      <c r="D16" s="1" t="s">
        <v>1</v>
      </c>
      <c r="E16" s="1" t="s">
        <v>5</v>
      </c>
      <c r="G16" s="49" t="s">
        <v>17</v>
      </c>
      <c r="I16" s="8">
        <v>4</v>
      </c>
      <c r="J16" s="2" t="s">
        <v>15</v>
      </c>
      <c r="K16" s="2" t="s">
        <v>22</v>
      </c>
      <c r="L16" s="2" t="s">
        <v>5</v>
      </c>
      <c r="N16" s="49" t="s">
        <v>17</v>
      </c>
    </row>
    <row r="17" spans="2:14" ht="15">
      <c r="B17" s="8">
        <v>5</v>
      </c>
      <c r="C17" s="1" t="s">
        <v>14</v>
      </c>
      <c r="D17" s="1" t="s">
        <v>1</v>
      </c>
      <c r="E17" s="1" t="s">
        <v>6</v>
      </c>
      <c r="F17">
        <v>830</v>
      </c>
      <c r="G17" s="49" t="s">
        <v>17</v>
      </c>
      <c r="I17" s="8">
        <v>5</v>
      </c>
      <c r="J17" s="2" t="s">
        <v>15</v>
      </c>
      <c r="K17" s="7" t="s">
        <v>22</v>
      </c>
      <c r="L17" s="2" t="s">
        <v>6</v>
      </c>
      <c r="N17" s="49" t="s">
        <v>17</v>
      </c>
    </row>
    <row r="18" spans="2:14" ht="15">
      <c r="B18" s="8">
        <v>6</v>
      </c>
      <c r="C18" s="1" t="s">
        <v>14</v>
      </c>
      <c r="D18" s="1" t="s">
        <v>1</v>
      </c>
      <c r="E18" s="1" t="s">
        <v>7</v>
      </c>
      <c r="G18" s="49" t="s">
        <v>17</v>
      </c>
      <c r="I18" s="8">
        <v>6</v>
      </c>
      <c r="J18" s="2" t="s">
        <v>15</v>
      </c>
      <c r="K18" s="7" t="s">
        <v>22</v>
      </c>
      <c r="L18" s="2" t="s">
        <v>7</v>
      </c>
      <c r="M18">
        <v>11</v>
      </c>
      <c r="N18" s="49" t="s">
        <v>17</v>
      </c>
    </row>
    <row r="19" spans="2:14" ht="15">
      <c r="B19" s="8">
        <v>7</v>
      </c>
      <c r="C19" s="1" t="s">
        <v>14</v>
      </c>
      <c r="D19" s="1" t="s">
        <v>1</v>
      </c>
      <c r="E19" s="1" t="s">
        <v>8</v>
      </c>
      <c r="G19" s="49" t="s">
        <v>17</v>
      </c>
      <c r="I19" s="8">
        <v>7</v>
      </c>
      <c r="J19" s="6" t="s">
        <v>20</v>
      </c>
      <c r="K19" s="6" t="s">
        <v>1</v>
      </c>
      <c r="L19" s="6" t="s">
        <v>2</v>
      </c>
      <c r="N19" s="49" t="s">
        <v>124</v>
      </c>
    </row>
    <row r="20" spans="2:14" ht="15">
      <c r="B20" s="8">
        <v>8</v>
      </c>
      <c r="C20" s="1" t="s">
        <v>14</v>
      </c>
      <c r="D20" s="1" t="s">
        <v>1</v>
      </c>
      <c r="E20" s="1" t="s">
        <v>9</v>
      </c>
      <c r="G20" s="49" t="s">
        <v>17</v>
      </c>
      <c r="I20" s="8">
        <v>8</v>
      </c>
      <c r="J20" s="6" t="s">
        <v>20</v>
      </c>
      <c r="K20" s="6" t="s">
        <v>1</v>
      </c>
      <c r="L20" s="6" t="s">
        <v>3</v>
      </c>
      <c r="M20">
        <v>830</v>
      </c>
      <c r="N20" s="49" t="s">
        <v>124</v>
      </c>
    </row>
    <row r="21" spans="2:19" ht="15">
      <c r="B21" s="8">
        <v>9</v>
      </c>
      <c r="C21" s="1" t="s">
        <v>14</v>
      </c>
      <c r="D21" s="1" t="s">
        <v>1</v>
      </c>
      <c r="E21" s="1" t="s">
        <v>10</v>
      </c>
      <c r="F21">
        <v>930</v>
      </c>
      <c r="G21" s="49" t="s">
        <v>17</v>
      </c>
      <c r="I21" s="8">
        <v>9</v>
      </c>
      <c r="J21" s="6" t="s">
        <v>20</v>
      </c>
      <c r="K21" s="6" t="s">
        <v>1</v>
      </c>
      <c r="L21" s="6" t="s">
        <v>4</v>
      </c>
      <c r="N21" s="49" t="s">
        <v>124</v>
      </c>
      <c r="O21" s="3"/>
      <c r="P21" s="3"/>
      <c r="Q21" s="3"/>
      <c r="R21" s="3"/>
      <c r="S21" s="3"/>
    </row>
    <row r="22" spans="2:14" ht="15">
      <c r="B22" s="8">
        <v>10</v>
      </c>
      <c r="C22" s="1" t="s">
        <v>14</v>
      </c>
      <c r="D22" s="1" t="s">
        <v>1</v>
      </c>
      <c r="E22" s="1" t="s">
        <v>11</v>
      </c>
      <c r="G22" s="49" t="s">
        <v>17</v>
      </c>
      <c r="I22" s="8">
        <v>10</v>
      </c>
      <c r="J22" s="6" t="s">
        <v>20</v>
      </c>
      <c r="K22" s="6" t="s">
        <v>1</v>
      </c>
      <c r="L22" s="6" t="s">
        <v>5</v>
      </c>
      <c r="N22" s="49" t="s">
        <v>124</v>
      </c>
    </row>
    <row r="23" spans="2:14" ht="15">
      <c r="B23" s="8">
        <v>11</v>
      </c>
      <c r="C23" s="1" t="s">
        <v>14</v>
      </c>
      <c r="D23" s="1" t="s">
        <v>1</v>
      </c>
      <c r="E23" s="1" t="s">
        <v>12</v>
      </c>
      <c r="G23" s="49" t="s">
        <v>17</v>
      </c>
      <c r="I23" s="8">
        <v>11</v>
      </c>
      <c r="J23" s="6" t="s">
        <v>20</v>
      </c>
      <c r="K23" s="6" t="s">
        <v>1</v>
      </c>
      <c r="L23" s="6" t="s">
        <v>6</v>
      </c>
      <c r="N23" s="49" t="s">
        <v>124</v>
      </c>
    </row>
    <row r="24" spans="2:14" ht="15">
      <c r="B24" s="8">
        <v>12</v>
      </c>
      <c r="C24" s="1" t="s">
        <v>14</v>
      </c>
      <c r="D24" s="1" t="s">
        <v>1</v>
      </c>
      <c r="E24" s="1" t="s">
        <v>13</v>
      </c>
      <c r="G24" s="49" t="s">
        <v>17</v>
      </c>
      <c r="I24" s="8">
        <v>12</v>
      </c>
      <c r="J24" s="1" t="s">
        <v>14</v>
      </c>
      <c r="K24" s="1" t="s">
        <v>22</v>
      </c>
      <c r="L24" s="1" t="s">
        <v>2</v>
      </c>
      <c r="M24">
        <v>130</v>
      </c>
      <c r="N24" s="49" t="s">
        <v>17</v>
      </c>
    </row>
    <row r="25" spans="2:19" ht="15">
      <c r="B25" s="8">
        <v>13</v>
      </c>
      <c r="C25" s="2" t="s">
        <v>15</v>
      </c>
      <c r="D25" s="2" t="s">
        <v>1</v>
      </c>
      <c r="E25" s="2" t="s">
        <v>2</v>
      </c>
      <c r="F25">
        <v>1030</v>
      </c>
      <c r="G25" s="49" t="s">
        <v>17</v>
      </c>
      <c r="H25" s="3"/>
      <c r="I25" s="8">
        <v>13</v>
      </c>
      <c r="J25" s="1" t="s">
        <v>14</v>
      </c>
      <c r="K25" s="1" t="s">
        <v>22</v>
      </c>
      <c r="L25" s="1" t="s">
        <v>3</v>
      </c>
      <c r="N25" s="49" t="s">
        <v>17</v>
      </c>
      <c r="O25" s="3"/>
      <c r="P25" s="3"/>
      <c r="Q25" s="3"/>
      <c r="R25" s="3"/>
      <c r="S25" s="3"/>
    </row>
    <row r="26" spans="2:14" ht="15">
      <c r="B26" s="8">
        <v>14</v>
      </c>
      <c r="C26" s="2" t="s">
        <v>15</v>
      </c>
      <c r="D26" s="2" t="s">
        <v>1</v>
      </c>
      <c r="E26" s="2" t="s">
        <v>3</v>
      </c>
      <c r="G26" s="49" t="s">
        <v>17</v>
      </c>
      <c r="I26" s="8">
        <v>14</v>
      </c>
      <c r="J26" s="1" t="s">
        <v>14</v>
      </c>
      <c r="K26" s="1" t="s">
        <v>22</v>
      </c>
      <c r="L26" s="1" t="s">
        <v>4</v>
      </c>
      <c r="N26" s="49" t="s">
        <v>17</v>
      </c>
    </row>
    <row r="27" spans="2:14" ht="15">
      <c r="B27" s="8">
        <v>15</v>
      </c>
      <c r="C27" s="2" t="s">
        <v>15</v>
      </c>
      <c r="D27" s="2" t="s">
        <v>1</v>
      </c>
      <c r="E27" s="2" t="s">
        <v>4</v>
      </c>
      <c r="G27" s="49" t="s">
        <v>17</v>
      </c>
      <c r="I27" s="8">
        <v>15</v>
      </c>
      <c r="J27" s="1" t="s">
        <v>14</v>
      </c>
      <c r="K27" s="1" t="s">
        <v>22</v>
      </c>
      <c r="L27" s="1" t="s">
        <v>5</v>
      </c>
      <c r="M27">
        <v>230</v>
      </c>
      <c r="N27" s="49" t="s">
        <v>17</v>
      </c>
    </row>
    <row r="28" spans="2:14" ht="15">
      <c r="B28" s="8">
        <v>16</v>
      </c>
      <c r="C28" s="2" t="s">
        <v>15</v>
      </c>
      <c r="D28" s="2" t="s">
        <v>1</v>
      </c>
      <c r="E28" s="2" t="s">
        <v>5</v>
      </c>
      <c r="G28" s="49" t="s">
        <v>17</v>
      </c>
      <c r="I28" s="8">
        <v>16</v>
      </c>
      <c r="J28" s="1" t="s">
        <v>14</v>
      </c>
      <c r="K28" s="4" t="s">
        <v>22</v>
      </c>
      <c r="L28" s="1" t="s">
        <v>6</v>
      </c>
      <c r="N28" s="49" t="s">
        <v>17</v>
      </c>
    </row>
    <row r="29" spans="2:19" ht="15">
      <c r="B29" s="8">
        <v>17</v>
      </c>
      <c r="C29" s="2" t="s">
        <v>15</v>
      </c>
      <c r="D29" s="2" t="s">
        <v>1</v>
      </c>
      <c r="E29" s="2" t="s">
        <v>6</v>
      </c>
      <c r="F29">
        <v>1130</v>
      </c>
      <c r="G29" s="49" t="s">
        <v>17</v>
      </c>
      <c r="I29" s="8">
        <v>17</v>
      </c>
      <c r="J29" s="1" t="s">
        <v>14</v>
      </c>
      <c r="K29" s="4" t="s">
        <v>22</v>
      </c>
      <c r="L29" s="1" t="s">
        <v>7</v>
      </c>
      <c r="N29" s="49" t="s">
        <v>17</v>
      </c>
      <c r="O29" s="3"/>
      <c r="P29" s="3"/>
      <c r="Q29" s="3"/>
      <c r="R29" s="3"/>
      <c r="S29" s="3"/>
    </row>
    <row r="30" spans="2:14" ht="15">
      <c r="B30" s="8">
        <v>18</v>
      </c>
      <c r="C30" s="2" t="s">
        <v>15</v>
      </c>
      <c r="D30" s="2" t="s">
        <v>1</v>
      </c>
      <c r="E30" s="2" t="s">
        <v>7</v>
      </c>
      <c r="G30" s="49" t="s">
        <v>17</v>
      </c>
      <c r="I30" s="8">
        <v>18</v>
      </c>
      <c r="J30" s="5" t="s">
        <v>19</v>
      </c>
      <c r="K30" s="5" t="s">
        <v>1</v>
      </c>
      <c r="L30" s="5" t="s">
        <v>2</v>
      </c>
      <c r="M30">
        <v>730</v>
      </c>
      <c r="N30" s="49" t="s">
        <v>124</v>
      </c>
    </row>
    <row r="31" spans="2:14" ht="15">
      <c r="B31" s="8">
        <v>19</v>
      </c>
      <c r="C31" s="2" t="s">
        <v>15</v>
      </c>
      <c r="D31" s="2" t="s">
        <v>1</v>
      </c>
      <c r="E31" s="2" t="s">
        <v>8</v>
      </c>
      <c r="G31" s="49" t="s">
        <v>17</v>
      </c>
      <c r="I31" s="8">
        <v>19</v>
      </c>
      <c r="J31" s="5" t="s">
        <v>19</v>
      </c>
      <c r="K31" s="5" t="s">
        <v>1</v>
      </c>
      <c r="L31" s="5" t="s">
        <v>3</v>
      </c>
      <c r="N31" s="49" t="s">
        <v>124</v>
      </c>
    </row>
    <row r="32" spans="2:14" ht="15">
      <c r="B32" s="8">
        <v>20</v>
      </c>
      <c r="C32" s="2" t="s">
        <v>15</v>
      </c>
      <c r="D32" s="2" t="s">
        <v>1</v>
      </c>
      <c r="E32" s="2" t="s">
        <v>9</v>
      </c>
      <c r="G32" s="49" t="s">
        <v>17</v>
      </c>
      <c r="I32" s="8">
        <v>20</v>
      </c>
      <c r="J32" s="5" t="s">
        <v>19</v>
      </c>
      <c r="K32" s="5" t="s">
        <v>1</v>
      </c>
      <c r="L32" s="5" t="s">
        <v>4</v>
      </c>
      <c r="N32" s="49" t="s">
        <v>124</v>
      </c>
    </row>
    <row r="33" spans="2:14" ht="15">
      <c r="B33" s="8">
        <v>21</v>
      </c>
      <c r="C33" s="2" t="s">
        <v>15</v>
      </c>
      <c r="D33" s="2" t="s">
        <v>1</v>
      </c>
      <c r="E33" s="2" t="s">
        <v>10</v>
      </c>
      <c r="F33">
        <v>1230</v>
      </c>
      <c r="G33" s="49" t="s">
        <v>17</v>
      </c>
      <c r="H33" s="3"/>
      <c r="I33" s="8">
        <v>21</v>
      </c>
      <c r="J33" s="5" t="s">
        <v>19</v>
      </c>
      <c r="K33" s="5" t="s">
        <v>206</v>
      </c>
      <c r="L33" s="5" t="s">
        <v>5</v>
      </c>
      <c r="N33" s="49" t="s">
        <v>124</v>
      </c>
    </row>
    <row r="34" spans="2:14" ht="15">
      <c r="B34" s="8">
        <v>22</v>
      </c>
      <c r="C34" s="2" t="s">
        <v>15</v>
      </c>
      <c r="D34" s="2" t="s">
        <v>1</v>
      </c>
      <c r="E34" s="2" t="s">
        <v>11</v>
      </c>
      <c r="G34" s="49" t="s">
        <v>17</v>
      </c>
      <c r="I34" s="8">
        <v>22</v>
      </c>
      <c r="J34" s="5" t="s">
        <v>19</v>
      </c>
      <c r="K34" s="5" t="s">
        <v>206</v>
      </c>
      <c r="L34" s="5" t="s">
        <v>6</v>
      </c>
      <c r="M34">
        <v>731</v>
      </c>
      <c r="N34" s="49" t="s">
        <v>124</v>
      </c>
    </row>
    <row r="35" spans="2:14" ht="15">
      <c r="B35" s="8">
        <v>23</v>
      </c>
      <c r="C35" s="2" t="s">
        <v>15</v>
      </c>
      <c r="D35" s="2" t="s">
        <v>1</v>
      </c>
      <c r="E35" s="2" t="s">
        <v>12</v>
      </c>
      <c r="G35" s="49" t="s">
        <v>17</v>
      </c>
      <c r="I35" s="8">
        <v>23</v>
      </c>
      <c r="J35" s="1" t="s">
        <v>14</v>
      </c>
      <c r="K35" s="1" t="s">
        <v>45</v>
      </c>
      <c r="L35" s="1" t="s">
        <v>2</v>
      </c>
      <c r="N35" s="49" t="s">
        <v>17</v>
      </c>
    </row>
    <row r="36" spans="2:14" ht="15">
      <c r="B36" s="8">
        <v>24</v>
      </c>
      <c r="C36" s="2" t="s">
        <v>15</v>
      </c>
      <c r="D36" s="2" t="s">
        <v>1</v>
      </c>
      <c r="E36" s="2" t="s">
        <v>13</v>
      </c>
      <c r="G36" s="49" t="s">
        <v>17</v>
      </c>
      <c r="I36" s="8">
        <v>24</v>
      </c>
      <c r="J36" s="1" t="s">
        <v>14</v>
      </c>
      <c r="K36" s="1" t="s">
        <v>45</v>
      </c>
      <c r="L36" s="1" t="s">
        <v>3</v>
      </c>
      <c r="N36" s="49" t="s">
        <v>17</v>
      </c>
    </row>
    <row r="37" spans="9:14" ht="15">
      <c r="I37" s="8">
        <v>25</v>
      </c>
      <c r="J37" s="1" t="s">
        <v>14</v>
      </c>
      <c r="K37" s="1" t="s">
        <v>45</v>
      </c>
      <c r="L37" s="1" t="s">
        <v>4</v>
      </c>
      <c r="M37">
        <v>12</v>
      </c>
      <c r="N37" s="49" t="s">
        <v>17</v>
      </c>
    </row>
    <row r="38" spans="3:14" ht="15">
      <c r="C38" t="s">
        <v>205</v>
      </c>
      <c r="I38" s="8">
        <v>26</v>
      </c>
      <c r="J38" s="1" t="s">
        <v>14</v>
      </c>
      <c r="K38" s="1" t="s">
        <v>45</v>
      </c>
      <c r="L38" s="1" t="s">
        <v>5</v>
      </c>
      <c r="N38" s="49" t="s">
        <v>17</v>
      </c>
    </row>
    <row r="39" spans="3:5" ht="15">
      <c r="C39" s="149" t="s">
        <v>298</v>
      </c>
      <c r="E39" s="148"/>
    </row>
    <row r="40" ht="15">
      <c r="J40" t="s">
        <v>205</v>
      </c>
    </row>
    <row r="41" spans="10:12" ht="15">
      <c r="J41" s="149" t="s">
        <v>298</v>
      </c>
      <c r="L41" s="148"/>
    </row>
    <row r="43" ht="15">
      <c r="B43" s="8"/>
    </row>
    <row r="44" spans="2:7" ht="15">
      <c r="B44" s="8"/>
      <c r="G44" s="49"/>
    </row>
    <row r="46" spans="2:9" ht="15">
      <c r="B46" s="8"/>
      <c r="I46" s="8"/>
    </row>
    <row r="47" spans="9:27" ht="15">
      <c r="I47" s="8"/>
      <c r="Z47" s="48"/>
      <c r="AA47" s="48"/>
    </row>
    <row r="48" spans="9:25" ht="15">
      <c r="I48" s="8"/>
      <c r="Y48">
        <v>230</v>
      </c>
    </row>
    <row r="50" ht="15">
      <c r="U50" s="8"/>
    </row>
    <row r="51" spans="21:25" ht="15">
      <c r="U51" s="8"/>
      <c r="Y51">
        <v>330</v>
      </c>
    </row>
  </sheetData>
  <sheetProtection/>
  <mergeCells count="8">
    <mergeCell ref="B8:N8"/>
    <mergeCell ref="B9:N9"/>
    <mergeCell ref="B2:N2"/>
    <mergeCell ref="B3:N3"/>
    <mergeCell ref="B4:N4"/>
    <mergeCell ref="B5:N5"/>
    <mergeCell ref="B6:N6"/>
    <mergeCell ref="B7:N7"/>
  </mergeCells>
  <printOptions/>
  <pageMargins left="0.7500000000000001" right="0.7500000000000001" top="1" bottom="1" header="0.5" footer="0.5"/>
  <pageSetup orientation="portrait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H31" sqref="H31"/>
    </sheetView>
  </sheetViews>
  <sheetFormatPr defaultColWidth="11.00390625" defaultRowHeight="15.75"/>
  <cols>
    <col min="1" max="1" width="9.625" style="0" customWidth="1"/>
    <col min="2" max="2" width="8.00390625" style="0" customWidth="1"/>
  </cols>
  <sheetData>
    <row r="1" ht="19.5">
      <c r="A1" s="72" t="s">
        <v>152</v>
      </c>
    </row>
    <row r="3" spans="1:20" ht="18">
      <c r="A3" s="17" t="s">
        <v>30</v>
      </c>
      <c r="B3" s="16"/>
      <c r="C3" s="16"/>
      <c r="D3" s="17"/>
      <c r="E3" s="1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8">
      <c r="A4" s="17" t="s">
        <v>31</v>
      </c>
      <c r="B4" s="17"/>
      <c r="C4" s="17"/>
      <c r="D4" s="17">
        <v>1</v>
      </c>
      <c r="E4" s="1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8">
      <c r="A5" s="122" t="s">
        <v>153</v>
      </c>
      <c r="B5" s="79">
        <v>1</v>
      </c>
      <c r="C5" s="19"/>
      <c r="D5" s="21"/>
      <c r="E5" s="22"/>
      <c r="F5" s="16"/>
      <c r="G5" s="16"/>
      <c r="H5" s="16"/>
      <c r="I5" s="2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8">
      <c r="A6" s="123" t="s">
        <v>154</v>
      </c>
      <c r="B6" s="74">
        <v>6</v>
      </c>
      <c r="C6" s="24"/>
      <c r="D6" s="25"/>
      <c r="E6" s="22"/>
      <c r="F6" s="16"/>
      <c r="G6" s="16"/>
      <c r="H6" s="16"/>
      <c r="I6" s="2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8">
      <c r="A7" s="122" t="s">
        <v>155</v>
      </c>
      <c r="B7" s="79">
        <v>7</v>
      </c>
      <c r="C7" s="19"/>
      <c r="D7" s="21"/>
      <c r="E7" s="22"/>
      <c r="F7" s="17" t="s">
        <v>32</v>
      </c>
      <c r="G7" s="16"/>
      <c r="H7" s="16"/>
      <c r="I7" s="22"/>
      <c r="J7" s="16"/>
      <c r="K7" s="16"/>
      <c r="L7" s="16"/>
      <c r="M7" s="16"/>
      <c r="N7" s="16"/>
      <c r="O7" s="17" t="s">
        <v>156</v>
      </c>
      <c r="P7" s="16"/>
      <c r="Q7" s="16"/>
      <c r="R7" s="16"/>
      <c r="S7" s="16"/>
      <c r="T7" s="16"/>
    </row>
    <row r="8" spans="1:20" ht="18">
      <c r="A8" s="124" t="s">
        <v>157</v>
      </c>
      <c r="B8" s="80">
        <v>12</v>
      </c>
      <c r="C8" s="29"/>
      <c r="D8" s="30"/>
      <c r="E8" s="22"/>
      <c r="F8" s="17" t="s">
        <v>33</v>
      </c>
      <c r="G8" s="17"/>
      <c r="H8" s="17">
        <v>4</v>
      </c>
      <c r="I8" s="83"/>
      <c r="J8" s="17"/>
      <c r="K8" s="17"/>
      <c r="L8" s="17"/>
      <c r="M8" s="17"/>
      <c r="N8" s="17" t="s">
        <v>33</v>
      </c>
      <c r="O8" s="17"/>
      <c r="P8" s="17">
        <v>7</v>
      </c>
      <c r="Q8" s="16"/>
      <c r="R8" s="16"/>
      <c r="S8" s="16"/>
      <c r="T8" s="16"/>
    </row>
    <row r="9" spans="1:20" ht="18">
      <c r="A9" s="22"/>
      <c r="B9" s="34"/>
      <c r="C9" s="22"/>
      <c r="D9" s="22"/>
      <c r="E9" s="22"/>
      <c r="F9" s="19" t="s">
        <v>153</v>
      </c>
      <c r="G9" s="79">
        <f>IF(D5=3,C5,(IF(D6=3,C6,(IF(D7=3,C7,(IF(D8=3,C8,3.1)))))))</f>
        <v>3.1</v>
      </c>
      <c r="H9" s="21"/>
      <c r="I9" s="22"/>
      <c r="J9" s="83"/>
      <c r="K9" s="22"/>
      <c r="L9" s="22"/>
      <c r="M9" s="16"/>
      <c r="N9" s="31" t="s">
        <v>153</v>
      </c>
      <c r="O9" s="79">
        <f>IF(D5=1,C5,(IF(D6=1,C6,(IF(D7=1,C7,(IF(D8=1,C8,1.1)))))))</f>
        <v>1.1</v>
      </c>
      <c r="P9" s="21"/>
      <c r="Q9" s="16"/>
      <c r="R9" s="16"/>
      <c r="S9" s="16"/>
      <c r="T9" s="16"/>
    </row>
    <row r="10" spans="1:20" ht="18">
      <c r="A10" s="17" t="s">
        <v>34</v>
      </c>
      <c r="B10" s="27"/>
      <c r="C10" s="17"/>
      <c r="D10" s="17">
        <v>2</v>
      </c>
      <c r="E10" s="16"/>
      <c r="F10" s="24" t="s">
        <v>155</v>
      </c>
      <c r="G10" s="79">
        <f>IF(D11=4,C11,(IF(D12=4,C12,(IF(D13=4,C13,(IF(D14=4,C14,4.2)))))))</f>
        <v>4.2</v>
      </c>
      <c r="H10" s="25"/>
      <c r="I10" s="16"/>
      <c r="J10" s="17" t="s">
        <v>95</v>
      </c>
      <c r="K10" s="17"/>
      <c r="L10" s="16"/>
      <c r="M10" s="16"/>
      <c r="N10" s="19" t="s">
        <v>154</v>
      </c>
      <c r="O10" s="74">
        <f>IF(D5=2,C5,(IF(D6=2,C6,(IF(D7=2,C7,(IF(D8=2,C8,2.1)))))))</f>
        <v>2.1</v>
      </c>
      <c r="P10" s="25"/>
      <c r="Q10" s="16"/>
      <c r="R10" s="16"/>
      <c r="S10" s="16"/>
      <c r="T10" s="16"/>
    </row>
    <row r="11" spans="1:20" ht="18">
      <c r="A11" s="122" t="s">
        <v>153</v>
      </c>
      <c r="B11" s="105">
        <v>3</v>
      </c>
      <c r="C11" s="33"/>
      <c r="D11" s="31"/>
      <c r="E11" s="22"/>
      <c r="F11" s="19" t="s">
        <v>157</v>
      </c>
      <c r="G11" s="79">
        <f>IF(D17=4,C17,(IF(D18=4,C18,(IF(D19=4,C19,(IF(D20=4,C20,4.3)))))))</f>
        <v>4.3</v>
      </c>
      <c r="H11" s="21"/>
      <c r="I11" s="22"/>
      <c r="J11" s="125" t="s">
        <v>33</v>
      </c>
      <c r="K11" s="17"/>
      <c r="L11" s="17">
        <v>6</v>
      </c>
      <c r="M11" s="16"/>
      <c r="N11" s="19" t="s">
        <v>155</v>
      </c>
      <c r="O11" s="79">
        <f>IF(D11=2,C11,(IF(D12=2,C12,(IF(D13=2,C13,(IF(D14=2,C14,2.2)))))))</f>
        <v>2.2</v>
      </c>
      <c r="P11" s="21"/>
      <c r="Q11" s="16"/>
      <c r="R11" s="125" t="s">
        <v>29</v>
      </c>
      <c r="S11" s="125"/>
      <c r="T11" s="17">
        <v>9</v>
      </c>
    </row>
    <row r="12" spans="1:20" ht="18">
      <c r="A12" s="123" t="s">
        <v>154</v>
      </c>
      <c r="B12" s="79">
        <v>4</v>
      </c>
      <c r="C12" s="36"/>
      <c r="D12" s="19"/>
      <c r="E12" s="22"/>
      <c r="F12" s="22"/>
      <c r="G12" s="34"/>
      <c r="H12" s="22"/>
      <c r="I12" s="22"/>
      <c r="J12" s="31" t="s">
        <v>153</v>
      </c>
      <c r="K12" s="76">
        <f>IF(H9=1,G9,(IF(H10=1,G10,(IF(H11=1,G11,1.4)))))</f>
        <v>1.4</v>
      </c>
      <c r="L12" s="31"/>
      <c r="M12" s="16"/>
      <c r="N12" s="29" t="s">
        <v>157</v>
      </c>
      <c r="O12" s="80">
        <f>IF(L12=1,K12,(IF(L13=1,K13,(IF(L14=1,K14,(IF(L15=1,K15,1.6)))))))</f>
        <v>1.6</v>
      </c>
      <c r="P12" s="30"/>
      <c r="Q12" s="16"/>
      <c r="R12" s="31" t="s">
        <v>153</v>
      </c>
      <c r="S12" s="79">
        <f>IF(P9=1,O9,(IF(P10=1,O10,(IF(P11=1,O11,(IF(P12=1,O12,1.7)))))))</f>
        <v>1.7</v>
      </c>
      <c r="T12" s="31"/>
    </row>
    <row r="13" spans="1:20" ht="18">
      <c r="A13" s="122" t="s">
        <v>155</v>
      </c>
      <c r="B13" s="79">
        <v>9</v>
      </c>
      <c r="C13" s="36"/>
      <c r="D13" s="19"/>
      <c r="E13" s="22"/>
      <c r="F13" s="22"/>
      <c r="G13" s="34"/>
      <c r="H13" s="22"/>
      <c r="I13" s="22"/>
      <c r="J13" s="19" t="s">
        <v>154</v>
      </c>
      <c r="K13" s="77">
        <f>IF(H9=2,G9,(IF(H10=2,G10,(IF(H11=2,G11,2.4)))))</f>
        <v>2.4</v>
      </c>
      <c r="L13" s="19"/>
      <c r="M13" s="16"/>
      <c r="N13" s="22"/>
      <c r="O13" s="34"/>
      <c r="P13" s="22"/>
      <c r="Q13" s="16"/>
      <c r="R13" s="19" t="s">
        <v>154</v>
      </c>
      <c r="S13" s="79">
        <f>IF(P9=2,O9,(IF(P10=2,O10,(IF(P11=2,O11,(IF(P12=2,O12,2.7)))))))</f>
        <v>2.7</v>
      </c>
      <c r="T13" s="19"/>
    </row>
    <row r="14" spans="1:20" ht="18">
      <c r="A14" s="124" t="s">
        <v>157</v>
      </c>
      <c r="B14" s="80">
        <v>10</v>
      </c>
      <c r="C14" s="38"/>
      <c r="D14" s="29"/>
      <c r="E14" s="22"/>
      <c r="F14" s="22"/>
      <c r="G14" s="34"/>
      <c r="H14" s="22"/>
      <c r="I14" s="16"/>
      <c r="J14" s="29" t="s">
        <v>155</v>
      </c>
      <c r="K14" s="77">
        <f>IF(H16=1,G16,(IF(H17=1,G17,(IF(H18=1,G18,1.5)))))</f>
        <v>1.5</v>
      </c>
      <c r="L14" s="29"/>
      <c r="M14" s="16"/>
      <c r="N14" s="17" t="s">
        <v>35</v>
      </c>
      <c r="O14" s="27"/>
      <c r="P14" s="17">
        <v>8</v>
      </c>
      <c r="Q14" s="16"/>
      <c r="R14" s="29" t="s">
        <v>155</v>
      </c>
      <c r="S14" s="79">
        <f>IF(P15=1,O15,(IF(P16=1,O16,(IF(P17=1,O17,(IF(P18=1,O18,1.8)))))))</f>
        <v>1.8</v>
      </c>
      <c r="T14" s="29"/>
    </row>
    <row r="15" spans="1:20" ht="18">
      <c r="A15" s="22"/>
      <c r="B15" s="34"/>
      <c r="C15" s="22"/>
      <c r="D15" s="22"/>
      <c r="E15" s="22"/>
      <c r="F15" s="17" t="s">
        <v>35</v>
      </c>
      <c r="G15" s="17"/>
      <c r="H15" s="17">
        <v>5</v>
      </c>
      <c r="I15" s="16"/>
      <c r="J15" s="29" t="s">
        <v>157</v>
      </c>
      <c r="K15" s="116">
        <f>IF(H16=2,G16,(IF(H17=2,G17,(IF(H18=2,G18,2.5)))))</f>
        <v>2.5</v>
      </c>
      <c r="L15" s="29"/>
      <c r="M15" s="16"/>
      <c r="N15" s="31" t="s">
        <v>153</v>
      </c>
      <c r="O15" s="76">
        <f>IF(D11=1,C11,(IF(D12=1,C12,(IF(D13=1,C13,(IF(D14=1,C14,1.2)))))))</f>
        <v>1.2</v>
      </c>
      <c r="P15" s="31"/>
      <c r="Q15" s="16"/>
      <c r="R15" s="29" t="s">
        <v>157</v>
      </c>
      <c r="S15" s="79">
        <f>IF(P15=2,O15,(IF(P16=2,O16,(IF(P17=2,O17,(IF(P18=2,O18,2.8)))))))</f>
        <v>2.8</v>
      </c>
      <c r="T15" s="29"/>
    </row>
    <row r="16" spans="1:20" ht="18">
      <c r="A16" s="17" t="s">
        <v>36</v>
      </c>
      <c r="B16" s="27"/>
      <c r="C16" s="17"/>
      <c r="D16" s="17">
        <v>3</v>
      </c>
      <c r="E16" s="16"/>
      <c r="F16" s="19" t="s">
        <v>153</v>
      </c>
      <c r="G16" s="79">
        <f>IF(D5=4,C5,(IF(D6=4,C6,(IF(D7=4,C7,(IF(D8=4,C8,4.1)))))))</f>
        <v>4.1</v>
      </c>
      <c r="H16" s="31"/>
      <c r="I16" s="16"/>
      <c r="J16" s="16"/>
      <c r="K16" s="16"/>
      <c r="L16" s="16"/>
      <c r="M16" s="16"/>
      <c r="N16" s="19" t="s">
        <v>154</v>
      </c>
      <c r="O16" s="77">
        <f>IF(D17=1,C17,(IF(D18=1,C18,(IF(D19=1,C19,(IF(D20=1,C20,1.3)))))))</f>
        <v>1.3</v>
      </c>
      <c r="P16" s="19"/>
      <c r="Q16" s="16"/>
      <c r="R16" s="16"/>
      <c r="S16" s="16"/>
      <c r="T16" s="16"/>
    </row>
    <row r="17" spans="1:20" ht="18">
      <c r="A17" s="122" t="s">
        <v>153</v>
      </c>
      <c r="B17" s="105">
        <v>2</v>
      </c>
      <c r="C17" s="33"/>
      <c r="D17" s="31"/>
      <c r="E17" s="22"/>
      <c r="F17" s="24" t="s">
        <v>155</v>
      </c>
      <c r="G17" s="79">
        <f>IF(D11=3,C11,(IF(D12=3,C12,(IF(D13=3,C13,(IF(D14=3,C14,3.2)))))))</f>
        <v>3.2</v>
      </c>
      <c r="H17" s="19"/>
      <c r="I17" s="16"/>
      <c r="J17" s="16"/>
      <c r="K17" s="16"/>
      <c r="L17" s="16"/>
      <c r="M17" s="16"/>
      <c r="N17" s="19" t="s">
        <v>155</v>
      </c>
      <c r="O17" s="77">
        <f>IF(D17=2,C17,(IF(D18=2,C18,(IF(D19=2,C19,(IF(D20=2,C20,2.3)))))))</f>
        <v>2.3</v>
      </c>
      <c r="P17" s="19"/>
      <c r="Q17" s="16"/>
      <c r="R17" s="16"/>
      <c r="S17" s="16"/>
      <c r="T17" s="16"/>
    </row>
    <row r="18" spans="1:20" ht="18">
      <c r="A18" s="123" t="s">
        <v>154</v>
      </c>
      <c r="B18" s="79">
        <v>5</v>
      </c>
      <c r="C18" s="36"/>
      <c r="D18" s="19"/>
      <c r="E18" s="22"/>
      <c r="F18" s="19" t="s">
        <v>157</v>
      </c>
      <c r="G18" s="79">
        <f>IF(D17=3,C17,(IF(D18=3,C18,(IF(D19=3,C19,(IF(D20=3,C20,3.3)))))))</f>
        <v>3.3</v>
      </c>
      <c r="H18" s="19"/>
      <c r="I18" s="22"/>
      <c r="J18" s="16"/>
      <c r="K18" s="16"/>
      <c r="L18" s="16"/>
      <c r="M18" s="16"/>
      <c r="N18" s="29" t="s">
        <v>157</v>
      </c>
      <c r="O18" s="116">
        <f>IF(L12=2,K12,(IF(L13=2,K13,(IF(L14=2,K14,(IF(L15=2,K15,2.6)))))))</f>
        <v>2.6</v>
      </c>
      <c r="P18" s="29"/>
      <c r="Q18" s="16"/>
      <c r="R18" s="16"/>
      <c r="S18" s="16"/>
      <c r="T18" s="16"/>
    </row>
    <row r="19" spans="1:20" ht="18">
      <c r="A19" s="122" t="s">
        <v>155</v>
      </c>
      <c r="B19" s="79">
        <v>8</v>
      </c>
      <c r="C19" s="36"/>
      <c r="D19" s="19"/>
      <c r="E19" s="22"/>
      <c r="F19" s="16"/>
      <c r="G19" s="16"/>
      <c r="H19" s="16"/>
      <c r="I19" s="2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">
      <c r="A20" s="124" t="s">
        <v>157</v>
      </c>
      <c r="B20" s="80">
        <v>11</v>
      </c>
      <c r="C20" s="38"/>
      <c r="D20" s="29"/>
      <c r="E20" s="22"/>
      <c r="F20" s="16"/>
      <c r="G20" s="16"/>
      <c r="H20" s="16"/>
      <c r="I20" s="2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">
      <c r="A21" s="16"/>
      <c r="B21" s="16"/>
      <c r="C21" s="16"/>
      <c r="D21" s="16"/>
      <c r="E21" s="16"/>
      <c r="F21" s="16"/>
      <c r="G21" s="16"/>
      <c r="H21" s="16"/>
      <c r="I21" s="2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T23"/>
  <sheetViews>
    <sheetView workbookViewId="0" topLeftCell="A1">
      <selection activeCell="F33" sqref="F33"/>
    </sheetView>
  </sheetViews>
  <sheetFormatPr defaultColWidth="11.00390625" defaultRowHeight="15.75"/>
  <sheetData>
    <row r="3" ht="19.5">
      <c r="A3" s="72" t="s">
        <v>158</v>
      </c>
    </row>
    <row r="5" spans="1:20" ht="18">
      <c r="A5" s="17" t="s">
        <v>30</v>
      </c>
      <c r="B5" s="16"/>
      <c r="C5" s="16"/>
      <c r="D5" s="17"/>
      <c r="E5" s="1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8">
      <c r="A6" s="17" t="s">
        <v>31</v>
      </c>
      <c r="B6" s="17"/>
      <c r="C6" s="17"/>
      <c r="D6" s="17">
        <v>1</v>
      </c>
      <c r="E6" s="1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8">
      <c r="A7" s="122" t="s">
        <v>153</v>
      </c>
      <c r="B7" s="19">
        <v>1</v>
      </c>
      <c r="C7" s="19"/>
      <c r="D7" s="21"/>
      <c r="E7" s="22"/>
      <c r="F7" s="16"/>
      <c r="G7" s="16"/>
      <c r="H7" s="16"/>
      <c r="I7" s="22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8">
      <c r="A8" s="123" t="s">
        <v>154</v>
      </c>
      <c r="B8" s="24">
        <v>6</v>
      </c>
      <c r="C8" s="24"/>
      <c r="D8" s="25"/>
      <c r="E8" s="22"/>
      <c r="F8" s="16"/>
      <c r="G8" s="16"/>
      <c r="H8" s="16"/>
      <c r="I8" s="22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8">
      <c r="A9" s="122" t="s">
        <v>155</v>
      </c>
      <c r="B9" s="19">
        <v>7</v>
      </c>
      <c r="C9" s="19"/>
      <c r="D9" s="21"/>
      <c r="E9" s="22"/>
      <c r="F9" s="17" t="s">
        <v>32</v>
      </c>
      <c r="G9" s="16"/>
      <c r="H9" s="16"/>
      <c r="I9" s="22"/>
      <c r="J9" s="16"/>
      <c r="K9" s="16"/>
      <c r="L9" s="16"/>
      <c r="M9" s="16"/>
      <c r="N9" s="16"/>
      <c r="O9" s="17" t="s">
        <v>156</v>
      </c>
      <c r="P9" s="16"/>
      <c r="Q9" s="16"/>
      <c r="R9" s="16"/>
      <c r="S9" s="16"/>
      <c r="T9" s="16"/>
    </row>
    <row r="10" spans="1:20" ht="18">
      <c r="A10" s="124" t="s">
        <v>157</v>
      </c>
      <c r="B10" s="29">
        <v>12</v>
      </c>
      <c r="C10" s="29"/>
      <c r="D10" s="30"/>
      <c r="E10" s="22"/>
      <c r="F10" s="17" t="s">
        <v>33</v>
      </c>
      <c r="G10" s="17"/>
      <c r="H10" s="17">
        <v>4</v>
      </c>
      <c r="I10" s="83"/>
      <c r="J10" s="17"/>
      <c r="K10" s="17"/>
      <c r="L10" s="17"/>
      <c r="M10" s="17"/>
      <c r="N10" s="17" t="s">
        <v>33</v>
      </c>
      <c r="O10" s="17"/>
      <c r="P10" s="17">
        <v>7</v>
      </c>
      <c r="Q10" s="16"/>
      <c r="R10" s="16"/>
      <c r="S10" s="16"/>
      <c r="T10" s="16"/>
    </row>
    <row r="11" spans="1:20" ht="18">
      <c r="A11" s="22"/>
      <c r="B11" s="22"/>
      <c r="C11" s="22"/>
      <c r="D11" s="22"/>
      <c r="E11" s="22"/>
      <c r="F11" s="19" t="s">
        <v>153</v>
      </c>
      <c r="G11" s="79">
        <f>IF(D7=3,C7,(IF(D8=3,C8,(IF(D9=3,C9,(IF(D10=3,C10,3.1)))))))</f>
        <v>3.1</v>
      </c>
      <c r="H11" s="21"/>
      <c r="I11" s="22"/>
      <c r="J11" s="83"/>
      <c r="K11" s="22"/>
      <c r="L11" s="22"/>
      <c r="M11" s="16"/>
      <c r="N11" s="31" t="s">
        <v>153</v>
      </c>
      <c r="O11" s="79">
        <f>IF(D7=1,C7,(IF(D8=1,C8,(IF(D9=1,C9,(IF(D10=1,C10,1.1)))))))</f>
        <v>1.1</v>
      </c>
      <c r="P11" s="21"/>
      <c r="Q11" s="16"/>
      <c r="R11" s="16"/>
      <c r="S11" s="16"/>
      <c r="T11" s="16"/>
    </row>
    <row r="12" spans="1:20" ht="18">
      <c r="A12" s="17" t="s">
        <v>34</v>
      </c>
      <c r="B12" s="17"/>
      <c r="C12" s="17"/>
      <c r="D12" s="17">
        <v>2</v>
      </c>
      <c r="E12" s="16"/>
      <c r="F12" s="24" t="s">
        <v>155</v>
      </c>
      <c r="G12" s="79">
        <f>IF(D13=4,C13,(IF(D14=4,C14,(IF(D15=4,C15,(IF(D16=4,C16,4.2)))))))</f>
        <v>4.2</v>
      </c>
      <c r="H12" s="25"/>
      <c r="I12" s="16"/>
      <c r="J12" s="17" t="s">
        <v>95</v>
      </c>
      <c r="K12" s="17"/>
      <c r="L12" s="16"/>
      <c r="M12" s="16"/>
      <c r="N12" s="19" t="s">
        <v>154</v>
      </c>
      <c r="O12" s="74">
        <f>IF(D7=2,C7,(IF(D8=2,C8,(IF(D9=2,C9,(IF(D10=2,C10,2.1)))))))</f>
        <v>2.1</v>
      </c>
      <c r="P12" s="25"/>
      <c r="Q12" s="16"/>
      <c r="R12" s="16"/>
      <c r="S12" s="16"/>
      <c r="T12" s="16"/>
    </row>
    <row r="13" spans="1:20" ht="18">
      <c r="A13" s="122" t="s">
        <v>153</v>
      </c>
      <c r="B13" s="31">
        <v>3</v>
      </c>
      <c r="C13" s="33"/>
      <c r="D13" s="31"/>
      <c r="E13" s="22"/>
      <c r="F13" s="19" t="s">
        <v>157</v>
      </c>
      <c r="G13" s="79">
        <f>IF(D19=4,C19,(IF(D20=4,C20,(IF(D21=4,C21,(IF(D22=4,C22,4.3)))))))</f>
        <v>4.3</v>
      </c>
      <c r="H13" s="21"/>
      <c r="I13" s="22"/>
      <c r="J13" s="125" t="s">
        <v>33</v>
      </c>
      <c r="K13" s="17"/>
      <c r="L13" s="17">
        <v>6</v>
      </c>
      <c r="M13" s="16"/>
      <c r="N13" s="19" t="s">
        <v>155</v>
      </c>
      <c r="O13" s="79">
        <f>IF(D13=2,C13,(IF(D14=2,C14,(IF(D15=2,C15,(IF(D16=2,C16,2.2)))))))</f>
        <v>2.2</v>
      </c>
      <c r="P13" s="21"/>
      <c r="Q13" s="16"/>
      <c r="R13" s="125" t="s">
        <v>29</v>
      </c>
      <c r="S13" s="125"/>
      <c r="T13" s="17">
        <v>9</v>
      </c>
    </row>
    <row r="14" spans="1:20" ht="18">
      <c r="A14" s="123" t="s">
        <v>154</v>
      </c>
      <c r="B14" s="19">
        <v>4</v>
      </c>
      <c r="C14" s="36"/>
      <c r="D14" s="19"/>
      <c r="E14" s="22"/>
      <c r="F14" s="22"/>
      <c r="G14" s="34"/>
      <c r="H14" s="22"/>
      <c r="I14" s="22"/>
      <c r="J14" s="31" t="s">
        <v>153</v>
      </c>
      <c r="K14" s="76">
        <f>IF(H11=1,G11,(IF(H12=1,G12,(IF(H13=1,G13,1.4)))))</f>
        <v>1.4</v>
      </c>
      <c r="L14" s="31"/>
      <c r="M14" s="16"/>
      <c r="N14" s="29" t="s">
        <v>157</v>
      </c>
      <c r="O14" s="80">
        <f>IF(L14=1,K14,(IF(L15=1,K15,(IF(L16=1,K16,(IF(L17=1,K17,1.6)))))))</f>
        <v>1.6</v>
      </c>
      <c r="P14" s="30"/>
      <c r="Q14" s="16"/>
      <c r="R14" s="31" t="s">
        <v>153</v>
      </c>
      <c r="S14" s="79">
        <f>IF(P11=1,O11,(IF(P12=1,O12,(IF(P13=1,O13,(IF(P14=1,O14,1.7)))))))</f>
        <v>1.7</v>
      </c>
      <c r="T14" s="31"/>
    </row>
    <row r="15" spans="1:20" ht="18">
      <c r="A15" s="122" t="s">
        <v>155</v>
      </c>
      <c r="B15" s="19">
        <v>9</v>
      </c>
      <c r="C15" s="36"/>
      <c r="D15" s="19"/>
      <c r="E15" s="22"/>
      <c r="F15" s="22"/>
      <c r="G15" s="34"/>
      <c r="H15" s="22"/>
      <c r="I15" s="22"/>
      <c r="J15" s="19" t="s">
        <v>154</v>
      </c>
      <c r="K15" s="77">
        <f>IF(H11=2,G11,(IF(H12=2,G12,(IF(H13=2,G13,2.4)))))</f>
        <v>2.4</v>
      </c>
      <c r="L15" s="19"/>
      <c r="M15" s="16"/>
      <c r="N15" s="22"/>
      <c r="O15" s="34"/>
      <c r="P15" s="22"/>
      <c r="Q15" s="16"/>
      <c r="R15" s="19" t="s">
        <v>154</v>
      </c>
      <c r="S15" s="79">
        <f>IF(P11=2,O11,(IF(P12=2,O12,(IF(P13=2,O13,(IF(P14=2,O14,2.7)))))))</f>
        <v>2.7</v>
      </c>
      <c r="T15" s="19"/>
    </row>
    <row r="16" spans="1:20" ht="18">
      <c r="A16" s="124" t="s">
        <v>157</v>
      </c>
      <c r="B16" s="29">
        <v>10</v>
      </c>
      <c r="C16" s="38"/>
      <c r="D16" s="29"/>
      <c r="E16" s="22"/>
      <c r="F16" s="22"/>
      <c r="G16" s="34"/>
      <c r="H16" s="22"/>
      <c r="I16" s="16"/>
      <c r="J16" s="29" t="s">
        <v>155</v>
      </c>
      <c r="K16" s="77">
        <f>IF(H18=1,G18,(IF(H19=1,G19,(IF(H20=1,G20,1.5)))))</f>
        <v>1.5</v>
      </c>
      <c r="L16" s="29"/>
      <c r="M16" s="16"/>
      <c r="N16" s="17" t="s">
        <v>35</v>
      </c>
      <c r="O16" s="27"/>
      <c r="P16" s="17">
        <v>8</v>
      </c>
      <c r="Q16" s="16"/>
      <c r="R16" s="29" t="s">
        <v>155</v>
      </c>
      <c r="S16" s="79">
        <f>IF(P17=1,O17,(IF(P18=1,O18,(IF(P19=1,O19,(IF(P20=1,O20,1.8)))))))</f>
        <v>1.8</v>
      </c>
      <c r="T16" s="29"/>
    </row>
    <row r="17" spans="1:20" ht="18">
      <c r="A17" s="22"/>
      <c r="B17" s="22"/>
      <c r="C17" s="22"/>
      <c r="D17" s="22"/>
      <c r="E17" s="22"/>
      <c r="F17" s="17" t="s">
        <v>35</v>
      </c>
      <c r="G17" s="17"/>
      <c r="H17" s="17">
        <v>5</v>
      </c>
      <c r="I17" s="16"/>
      <c r="J17" s="29" t="s">
        <v>157</v>
      </c>
      <c r="K17" s="116">
        <f>IF(H18=2,G18,(IF(H19=2,G19,(IF(H20=2,G20,2.5)))))</f>
        <v>2.5</v>
      </c>
      <c r="L17" s="29"/>
      <c r="M17" s="16"/>
      <c r="N17" s="31" t="s">
        <v>153</v>
      </c>
      <c r="O17" s="76">
        <f>IF(D13=1,C13,(IF(D14=1,C14,(IF(D15=1,C15,(IF(D16=1,C16,1.2)))))))</f>
        <v>1.2</v>
      </c>
      <c r="P17" s="31"/>
      <c r="Q17" s="16"/>
      <c r="R17" s="29" t="s">
        <v>157</v>
      </c>
      <c r="S17" s="79">
        <f>IF(P17=2,O17,(IF(P18=2,O18,(IF(P19=2,O19,(IF(P20=2,O20,2.8)))))))</f>
        <v>2.8</v>
      </c>
      <c r="T17" s="29"/>
    </row>
    <row r="18" spans="1:20" ht="18">
      <c r="A18" s="17" t="s">
        <v>36</v>
      </c>
      <c r="B18" s="17"/>
      <c r="C18" s="17"/>
      <c r="D18" s="17">
        <v>3</v>
      </c>
      <c r="E18" s="16"/>
      <c r="F18" s="19" t="s">
        <v>153</v>
      </c>
      <c r="G18" s="79">
        <f>IF(D7=4,C7,(IF(D8=4,C8,(IF(D9=4,C9,(IF(D10=4,C10,4.1)))))))</f>
        <v>4.1</v>
      </c>
      <c r="H18" s="31"/>
      <c r="I18" s="16"/>
      <c r="J18" s="16"/>
      <c r="K18" s="16"/>
      <c r="L18" s="16"/>
      <c r="M18" s="16"/>
      <c r="N18" s="19" t="s">
        <v>154</v>
      </c>
      <c r="O18" s="77">
        <f>IF(D19=1,C19,(IF(D20=1,C20,(IF(D21=1,C21,(IF(D22=1,C22,1.3)))))))</f>
        <v>1.3</v>
      </c>
      <c r="P18" s="19"/>
      <c r="Q18" s="16"/>
      <c r="R18" s="16"/>
      <c r="S18" s="16"/>
      <c r="T18" s="16"/>
    </row>
    <row r="19" spans="1:20" ht="18">
      <c r="A19" s="122" t="s">
        <v>153</v>
      </c>
      <c r="B19" s="31">
        <v>2</v>
      </c>
      <c r="C19" s="33"/>
      <c r="D19" s="31"/>
      <c r="E19" s="22"/>
      <c r="F19" s="24" t="s">
        <v>155</v>
      </c>
      <c r="G19" s="79">
        <f>IF(D13=3,C13,(IF(D14=3,C14,(IF(D15=3,C15,(IF(D16=3,C16,3.2)))))))</f>
        <v>3.2</v>
      </c>
      <c r="H19" s="19"/>
      <c r="I19" s="16"/>
      <c r="J19" s="16"/>
      <c r="K19" s="16"/>
      <c r="L19" s="16"/>
      <c r="M19" s="16"/>
      <c r="N19" s="19" t="s">
        <v>155</v>
      </c>
      <c r="O19" s="77">
        <f>IF(D19=2,C19,(IF(D20=2,C20,(IF(D21=2,C21,(IF(D22=2,C22,2.3)))))))</f>
        <v>2.3</v>
      </c>
      <c r="P19" s="19"/>
      <c r="Q19" s="16"/>
      <c r="R19" s="16"/>
      <c r="S19" s="16"/>
      <c r="T19" s="16"/>
    </row>
    <row r="20" spans="1:20" ht="18">
      <c r="A20" s="123" t="s">
        <v>154</v>
      </c>
      <c r="B20" s="19">
        <v>5</v>
      </c>
      <c r="C20" s="36"/>
      <c r="D20" s="19"/>
      <c r="E20" s="22"/>
      <c r="F20" s="19" t="s">
        <v>157</v>
      </c>
      <c r="G20" s="79">
        <f>IF(D19=3,C19,(IF(D20=3,C20,(IF(D21=3,C21,(IF(D22=3,C22,3.3)))))))</f>
        <v>3.3</v>
      </c>
      <c r="H20" s="19"/>
      <c r="I20" s="22"/>
      <c r="J20" s="16"/>
      <c r="K20" s="16"/>
      <c r="L20" s="16"/>
      <c r="M20" s="16"/>
      <c r="N20" s="29" t="s">
        <v>157</v>
      </c>
      <c r="O20" s="116">
        <f>IF(L14=2,K14,(IF(L15=2,K15,(IF(L16=2,K16,(IF(L17=2,K17,2.6)))))))</f>
        <v>2.6</v>
      </c>
      <c r="P20" s="29"/>
      <c r="Q20" s="16"/>
      <c r="R20" s="16"/>
      <c r="S20" s="16"/>
      <c r="T20" s="16"/>
    </row>
    <row r="21" spans="1:20" ht="18">
      <c r="A21" s="122" t="s">
        <v>155</v>
      </c>
      <c r="B21" s="19">
        <v>8</v>
      </c>
      <c r="C21" s="36"/>
      <c r="D21" s="19"/>
      <c r="E21" s="22"/>
      <c r="F21" s="16"/>
      <c r="G21" s="16"/>
      <c r="H21" s="16"/>
      <c r="I21" s="2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>
      <c r="A22" s="124" t="s">
        <v>157</v>
      </c>
      <c r="B22" s="29">
        <v>11</v>
      </c>
      <c r="C22" s="38"/>
      <c r="D22" s="29"/>
      <c r="E22" s="22"/>
      <c r="F22" s="16"/>
      <c r="G22" s="16"/>
      <c r="H22" s="16"/>
      <c r="I22" s="2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8">
      <c r="A23" s="16"/>
      <c r="B23" s="16"/>
      <c r="C23" s="16"/>
      <c r="D23" s="16"/>
      <c r="E23" s="16"/>
      <c r="F23" s="16"/>
      <c r="G23" s="16"/>
      <c r="H23" s="16"/>
      <c r="I23" s="2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G29" sqref="G29"/>
    </sheetView>
  </sheetViews>
  <sheetFormatPr defaultColWidth="11.00390625" defaultRowHeight="15.75"/>
  <sheetData>
    <row r="2" spans="1:20" ht="19.5">
      <c r="A2" s="72" t="s">
        <v>159</v>
      </c>
      <c r="B2" s="72"/>
      <c r="C2" s="72"/>
      <c r="D2" s="72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">
      <c r="A4" s="17" t="s">
        <v>30</v>
      </c>
      <c r="B4" s="17"/>
      <c r="C4" s="16"/>
      <c r="D4" s="17"/>
      <c r="E4" s="1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8">
      <c r="A5" s="17" t="s">
        <v>31</v>
      </c>
      <c r="B5" s="17"/>
      <c r="C5" s="17"/>
      <c r="D5" s="17">
        <v>1</v>
      </c>
      <c r="E5" s="1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8">
      <c r="A6" s="122" t="s">
        <v>153</v>
      </c>
      <c r="B6" s="19">
        <v>1</v>
      </c>
      <c r="C6" s="21"/>
      <c r="D6" s="21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8">
      <c r="A7" s="123" t="s">
        <v>154</v>
      </c>
      <c r="B7" s="24">
        <v>6</v>
      </c>
      <c r="C7" s="25"/>
      <c r="D7" s="2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8">
      <c r="A8" s="122" t="s">
        <v>155</v>
      </c>
      <c r="B8" s="19">
        <v>7</v>
      </c>
      <c r="C8" s="21"/>
      <c r="D8" s="21"/>
      <c r="E8" s="16"/>
      <c r="F8" s="17" t="s">
        <v>32</v>
      </c>
      <c r="G8" s="17"/>
      <c r="H8" s="16"/>
      <c r="I8" s="16"/>
      <c r="J8" s="16"/>
      <c r="K8" s="16"/>
      <c r="L8" s="16"/>
      <c r="M8" s="16"/>
      <c r="N8" s="16"/>
      <c r="O8" s="17" t="s">
        <v>156</v>
      </c>
      <c r="P8" s="17"/>
      <c r="Q8" s="16"/>
      <c r="R8" s="16"/>
      <c r="S8" s="16"/>
      <c r="T8" s="16"/>
    </row>
    <row r="9" spans="1:20" ht="18">
      <c r="A9" s="124" t="s">
        <v>157</v>
      </c>
      <c r="B9" s="29">
        <v>12</v>
      </c>
      <c r="C9" s="30"/>
      <c r="D9" s="30"/>
      <c r="E9" s="16"/>
      <c r="F9" s="17" t="s">
        <v>33</v>
      </c>
      <c r="G9" s="17"/>
      <c r="H9" s="17">
        <v>4</v>
      </c>
      <c r="I9" s="17"/>
      <c r="J9" s="17"/>
      <c r="K9" s="17"/>
      <c r="L9" s="17"/>
      <c r="M9" s="17"/>
      <c r="N9" s="17" t="s">
        <v>33</v>
      </c>
      <c r="O9" s="17"/>
      <c r="P9" s="17">
        <v>7</v>
      </c>
      <c r="Q9" s="16"/>
      <c r="R9" s="16"/>
      <c r="S9" s="16"/>
      <c r="T9" s="16"/>
    </row>
    <row r="10" spans="1:20" ht="18">
      <c r="A10" s="16"/>
      <c r="B10" s="16"/>
      <c r="C10" s="16"/>
      <c r="D10" s="16"/>
      <c r="E10" s="16"/>
      <c r="F10" s="19" t="s">
        <v>153</v>
      </c>
      <c r="G10" s="94">
        <v>3.1</v>
      </c>
      <c r="H10" s="21"/>
      <c r="I10" s="16"/>
      <c r="J10" s="17"/>
      <c r="K10" s="16"/>
      <c r="L10" s="16"/>
      <c r="M10" s="16"/>
      <c r="N10" s="31" t="s">
        <v>153</v>
      </c>
      <c r="O10" s="94">
        <v>1.1</v>
      </c>
      <c r="P10" s="21"/>
      <c r="Q10" s="16"/>
      <c r="R10" s="16"/>
      <c r="S10" s="16"/>
      <c r="T10" s="16"/>
    </row>
    <row r="11" spans="1:20" ht="18">
      <c r="A11" s="17" t="s">
        <v>34</v>
      </c>
      <c r="B11" s="17"/>
      <c r="C11" s="17"/>
      <c r="D11" s="17">
        <v>2</v>
      </c>
      <c r="E11" s="16"/>
      <c r="F11" s="24" t="s">
        <v>155</v>
      </c>
      <c r="G11" s="96">
        <v>4.2</v>
      </c>
      <c r="H11" s="25"/>
      <c r="I11" s="16"/>
      <c r="J11" s="17" t="s">
        <v>95</v>
      </c>
      <c r="K11" s="17"/>
      <c r="L11" s="16"/>
      <c r="M11" s="16"/>
      <c r="N11" s="19" t="s">
        <v>154</v>
      </c>
      <c r="O11" s="95">
        <v>2.1</v>
      </c>
      <c r="P11" s="25"/>
      <c r="Q11" s="16"/>
      <c r="R11" s="16"/>
      <c r="S11" s="16"/>
      <c r="T11" s="16"/>
    </row>
    <row r="12" spans="1:20" ht="18">
      <c r="A12" s="122" t="s">
        <v>153</v>
      </c>
      <c r="B12" s="31">
        <v>3</v>
      </c>
      <c r="C12" s="33"/>
      <c r="D12" s="31"/>
      <c r="E12" s="16"/>
      <c r="F12" s="19" t="s">
        <v>157</v>
      </c>
      <c r="G12" s="96">
        <v>4.3</v>
      </c>
      <c r="H12" s="21"/>
      <c r="I12" s="16"/>
      <c r="J12" s="125" t="s">
        <v>33</v>
      </c>
      <c r="K12" s="17"/>
      <c r="L12" s="17">
        <v>6</v>
      </c>
      <c r="M12" s="16"/>
      <c r="N12" s="29" t="s">
        <v>155</v>
      </c>
      <c r="O12" s="94">
        <v>2.2</v>
      </c>
      <c r="P12" s="21"/>
      <c r="Q12" s="16"/>
      <c r="R12" s="125" t="s">
        <v>29</v>
      </c>
      <c r="S12" s="125"/>
      <c r="T12" s="17">
        <v>9</v>
      </c>
    </row>
    <row r="13" spans="1:20" ht="18">
      <c r="A13" s="123" t="s">
        <v>154</v>
      </c>
      <c r="B13" s="19">
        <v>4</v>
      </c>
      <c r="C13" s="36"/>
      <c r="D13" s="19"/>
      <c r="E13" s="16"/>
      <c r="F13" s="16"/>
      <c r="G13" s="40"/>
      <c r="H13" s="16"/>
      <c r="I13" s="16"/>
      <c r="J13" s="31" t="s">
        <v>153</v>
      </c>
      <c r="K13" s="76">
        <v>1.4</v>
      </c>
      <c r="L13" s="31"/>
      <c r="M13" s="16"/>
      <c r="N13" s="29" t="s">
        <v>157</v>
      </c>
      <c r="O13" s="96">
        <v>1.6</v>
      </c>
      <c r="P13" s="30"/>
      <c r="Q13" s="16"/>
      <c r="R13" s="31" t="s">
        <v>153</v>
      </c>
      <c r="S13" s="94">
        <v>1.7</v>
      </c>
      <c r="T13" s="39"/>
    </row>
    <row r="14" spans="1:20" ht="18">
      <c r="A14" s="122" t="s">
        <v>155</v>
      </c>
      <c r="B14" s="29">
        <v>9</v>
      </c>
      <c r="C14" s="38"/>
      <c r="D14" s="29"/>
      <c r="E14" s="16"/>
      <c r="F14" s="16"/>
      <c r="G14" s="40"/>
      <c r="H14" s="16"/>
      <c r="I14" s="16"/>
      <c r="J14" s="19" t="s">
        <v>154</v>
      </c>
      <c r="K14" s="77">
        <v>2.4</v>
      </c>
      <c r="L14" s="19"/>
      <c r="M14" s="16"/>
      <c r="N14" s="16"/>
      <c r="O14" s="40"/>
      <c r="P14" s="16"/>
      <c r="Q14" s="16"/>
      <c r="R14" s="19" t="s">
        <v>154</v>
      </c>
      <c r="S14" s="96">
        <v>2.7</v>
      </c>
      <c r="T14" s="21"/>
    </row>
    <row r="15" spans="1:20" ht="18">
      <c r="A15" s="124" t="s">
        <v>157</v>
      </c>
      <c r="B15" s="29">
        <v>10</v>
      </c>
      <c r="C15" s="38"/>
      <c r="D15" s="29"/>
      <c r="E15" s="16"/>
      <c r="F15" s="16"/>
      <c r="G15" s="40"/>
      <c r="H15" s="16"/>
      <c r="I15" s="16"/>
      <c r="J15" s="29" t="s">
        <v>155</v>
      </c>
      <c r="K15" s="116">
        <v>1.5</v>
      </c>
      <c r="L15" s="29"/>
      <c r="M15" s="16"/>
      <c r="N15" s="17" t="s">
        <v>35</v>
      </c>
      <c r="O15" s="27"/>
      <c r="P15" s="17">
        <v>8</v>
      </c>
      <c r="Q15" s="16"/>
      <c r="R15" s="29" t="s">
        <v>155</v>
      </c>
      <c r="S15" s="96">
        <v>1.8</v>
      </c>
      <c r="T15" s="30"/>
    </row>
    <row r="16" spans="1:20" ht="18">
      <c r="A16" s="16"/>
      <c r="B16" s="16"/>
      <c r="C16" s="16"/>
      <c r="D16" s="16"/>
      <c r="E16" s="16"/>
      <c r="F16" s="17" t="s">
        <v>35</v>
      </c>
      <c r="G16" s="17"/>
      <c r="H16" s="17">
        <v>5</v>
      </c>
      <c r="I16" s="16"/>
      <c r="J16" s="29" t="s">
        <v>157</v>
      </c>
      <c r="K16" s="116">
        <v>2.5</v>
      </c>
      <c r="L16" s="29"/>
      <c r="M16" s="16"/>
      <c r="N16" s="31" t="s">
        <v>153</v>
      </c>
      <c r="O16" s="76">
        <v>1.2</v>
      </c>
      <c r="P16" s="31"/>
      <c r="Q16" s="16"/>
      <c r="R16" s="29" t="s">
        <v>157</v>
      </c>
      <c r="S16" s="96">
        <v>2.8</v>
      </c>
      <c r="T16" s="30"/>
    </row>
    <row r="17" spans="1:20" ht="18">
      <c r="A17" s="17" t="s">
        <v>36</v>
      </c>
      <c r="B17" s="17"/>
      <c r="C17" s="17"/>
      <c r="D17" s="17">
        <v>3</v>
      </c>
      <c r="E17" s="16"/>
      <c r="F17" s="19" t="s">
        <v>153</v>
      </c>
      <c r="G17" s="94">
        <v>4.1</v>
      </c>
      <c r="H17" s="39"/>
      <c r="I17" s="16"/>
      <c r="J17" s="16"/>
      <c r="K17" s="16"/>
      <c r="L17" s="16"/>
      <c r="M17" s="16"/>
      <c r="N17" s="19" t="s">
        <v>154</v>
      </c>
      <c r="O17" s="77">
        <v>1.3</v>
      </c>
      <c r="P17" s="19"/>
      <c r="Q17" s="16"/>
      <c r="R17" s="16"/>
      <c r="S17" s="16"/>
      <c r="T17" s="16"/>
    </row>
    <row r="18" spans="1:20" ht="18">
      <c r="A18" s="122" t="s">
        <v>153</v>
      </c>
      <c r="B18" s="31">
        <v>2</v>
      </c>
      <c r="C18" s="33"/>
      <c r="D18" s="31"/>
      <c r="E18" s="16"/>
      <c r="F18" s="24" t="s">
        <v>155</v>
      </c>
      <c r="G18" s="96">
        <v>3.2</v>
      </c>
      <c r="H18" s="21"/>
      <c r="I18" s="16"/>
      <c r="J18" s="16"/>
      <c r="K18" s="16"/>
      <c r="L18" s="16"/>
      <c r="M18" s="16"/>
      <c r="N18" s="29" t="s">
        <v>155</v>
      </c>
      <c r="O18" s="116">
        <v>2.3</v>
      </c>
      <c r="P18" s="29"/>
      <c r="Q18" s="16"/>
      <c r="R18" s="16"/>
      <c r="S18" s="16"/>
      <c r="T18" s="16"/>
    </row>
    <row r="19" spans="1:20" ht="18">
      <c r="A19" s="123" t="s">
        <v>154</v>
      </c>
      <c r="B19" s="19">
        <v>5</v>
      </c>
      <c r="C19" s="36"/>
      <c r="D19" s="19"/>
      <c r="E19" s="16"/>
      <c r="F19" s="19" t="s">
        <v>157</v>
      </c>
      <c r="G19" s="96">
        <v>3.3</v>
      </c>
      <c r="H19" s="30"/>
      <c r="I19" s="16"/>
      <c r="J19" s="16"/>
      <c r="K19" s="16"/>
      <c r="L19" s="16"/>
      <c r="M19" s="16"/>
      <c r="N19" s="29" t="s">
        <v>157</v>
      </c>
      <c r="O19" s="116">
        <v>2.6</v>
      </c>
      <c r="P19" s="29"/>
      <c r="Q19" s="16"/>
      <c r="R19" s="16"/>
      <c r="S19" s="16"/>
      <c r="T19" s="16"/>
    </row>
    <row r="20" spans="1:20" ht="18">
      <c r="A20" s="122" t="s">
        <v>155</v>
      </c>
      <c r="B20" s="29">
        <v>8</v>
      </c>
      <c r="C20" s="38"/>
      <c r="D20" s="2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">
      <c r="A21" s="124" t="s">
        <v>157</v>
      </c>
      <c r="B21" s="29">
        <v>11</v>
      </c>
      <c r="C21" s="38"/>
      <c r="D21" s="2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G34" sqref="G34"/>
    </sheetView>
  </sheetViews>
  <sheetFormatPr defaultColWidth="11.00390625" defaultRowHeight="15.75"/>
  <sheetData>
    <row r="2" ht="19.5">
      <c r="A2" s="72" t="s">
        <v>160</v>
      </c>
    </row>
    <row r="4" spans="1:16" ht="18">
      <c r="A4" s="17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8">
      <c r="A5" s="17" t="s">
        <v>161</v>
      </c>
      <c r="B5" s="17"/>
      <c r="C5" s="17"/>
      <c r="D5" s="17">
        <v>1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8">
      <c r="A6" s="126" t="s">
        <v>153</v>
      </c>
      <c r="B6" s="31">
        <v>1</v>
      </c>
      <c r="C6" s="33" t="s">
        <v>162</v>
      </c>
      <c r="D6" s="31"/>
      <c r="E6" s="22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8">
      <c r="A7" s="122" t="s">
        <v>155</v>
      </c>
      <c r="B7" s="19">
        <v>3</v>
      </c>
      <c r="C7" s="36" t="s">
        <v>162</v>
      </c>
      <c r="D7" s="19"/>
      <c r="E7" s="22"/>
      <c r="F7" s="17" t="s">
        <v>37</v>
      </c>
      <c r="G7" s="16"/>
      <c r="H7" s="16"/>
      <c r="I7" s="16"/>
      <c r="J7" s="17" t="s">
        <v>32</v>
      </c>
      <c r="K7" s="16"/>
      <c r="L7" s="16"/>
      <c r="M7" s="16"/>
      <c r="N7" s="17" t="s">
        <v>29</v>
      </c>
      <c r="O7" s="16"/>
      <c r="P7" s="16"/>
    </row>
    <row r="8" spans="1:16" ht="18">
      <c r="A8" s="122" t="s">
        <v>157</v>
      </c>
      <c r="B8" s="19">
        <v>6</v>
      </c>
      <c r="C8" s="36" t="s">
        <v>162</v>
      </c>
      <c r="D8" s="19"/>
      <c r="E8" s="22"/>
      <c r="F8" s="17" t="s">
        <v>33</v>
      </c>
      <c r="G8" s="17" t="s">
        <v>162</v>
      </c>
      <c r="H8" s="17">
        <v>3</v>
      </c>
      <c r="I8" s="17"/>
      <c r="J8" s="17" t="s">
        <v>33</v>
      </c>
      <c r="K8" s="17" t="s">
        <v>162</v>
      </c>
      <c r="L8" s="17">
        <v>4</v>
      </c>
      <c r="M8" s="17"/>
      <c r="N8" s="17"/>
      <c r="O8" s="17" t="s">
        <v>162</v>
      </c>
      <c r="P8" s="17">
        <v>5</v>
      </c>
    </row>
    <row r="9" spans="1:16" ht="18">
      <c r="A9" s="16"/>
      <c r="B9" s="16"/>
      <c r="C9" s="16"/>
      <c r="D9" s="16"/>
      <c r="E9" s="16"/>
      <c r="F9" s="19" t="s">
        <v>153</v>
      </c>
      <c r="G9" s="76">
        <f>IF(D6=1,C6,(IF(D7=1,C7,(IF(D8=1,C8,1.1)))))</f>
        <v>1.1</v>
      </c>
      <c r="H9" s="31"/>
      <c r="I9" s="16"/>
      <c r="J9" s="19" t="s">
        <v>153</v>
      </c>
      <c r="K9" s="76">
        <f>IF(H9=3,G9,(IF(H10=3,G10,(IF(H11=3,G11,(IF(H12=3,G12,3.3)))))))</f>
        <v>3.3</v>
      </c>
      <c r="L9" s="31"/>
      <c r="M9" s="22"/>
      <c r="N9" s="19" t="s">
        <v>153</v>
      </c>
      <c r="O9" s="76">
        <f>IF(H9=1,G9,(IF(H10=1,G10,(IF(H11=1,G11,(IF(H12=1,G12,1.3)))))))</f>
        <v>1.3</v>
      </c>
      <c r="P9" s="31"/>
    </row>
    <row r="10" spans="1:16" ht="18">
      <c r="A10" s="16"/>
      <c r="B10" s="16"/>
      <c r="C10" s="16"/>
      <c r="D10" s="16"/>
      <c r="E10" s="16"/>
      <c r="F10" s="19" t="s">
        <v>154</v>
      </c>
      <c r="G10" s="77">
        <f>IF(D6=2,C6,(IF(D7=2,C7,(IF(D8=2,C8,2.1)))))</f>
        <v>2.1</v>
      </c>
      <c r="H10" s="19"/>
      <c r="I10" s="16"/>
      <c r="J10" s="19" t="s">
        <v>154</v>
      </c>
      <c r="K10" s="77">
        <f>IF(H9=4,G9,(IF(H10=4,G10,(IF(H11=4,G11,(IF(H12=4,G12,4.3)))))))</f>
        <v>4.3</v>
      </c>
      <c r="L10" s="19"/>
      <c r="M10" s="22"/>
      <c r="N10" s="19" t="s">
        <v>154</v>
      </c>
      <c r="O10" s="77">
        <f>IF(H9=2,G9,(IF(H10=2,G10,(IF(H11=2,G11,(IF(H12=2,G12,2.3)))))))</f>
        <v>2.3</v>
      </c>
      <c r="P10" s="19"/>
    </row>
    <row r="11" spans="1:16" ht="18">
      <c r="A11" s="16"/>
      <c r="B11" s="16"/>
      <c r="C11" s="16"/>
      <c r="D11" s="16"/>
      <c r="E11" s="16"/>
      <c r="F11" s="19" t="s">
        <v>155</v>
      </c>
      <c r="G11" s="77">
        <f>IF(D13=1,C13,(IF(D14=1,C14,(IF(D15=1,C15,1.2)))))</f>
        <v>1.2</v>
      </c>
      <c r="H11" s="19"/>
      <c r="I11" s="16"/>
      <c r="J11" s="19" t="s">
        <v>155</v>
      </c>
      <c r="K11" s="77">
        <f>IF(D6=3,C6,(IF(D7=3,C7,(IF(D8=3,C8,3.1)))))</f>
        <v>3.1</v>
      </c>
      <c r="L11" s="19"/>
      <c r="M11" s="22"/>
      <c r="N11" s="19" t="s">
        <v>155</v>
      </c>
      <c r="O11" s="77">
        <f>IF(L9=1,K9,(IF(L10=1,K10,(IF(L11=1,K11,(IF(L12=1,K12,1.4)))))))</f>
        <v>1.4</v>
      </c>
      <c r="P11" s="19"/>
    </row>
    <row r="12" spans="1:16" ht="18">
      <c r="A12" s="17" t="s">
        <v>163</v>
      </c>
      <c r="B12" s="17"/>
      <c r="C12" s="17"/>
      <c r="D12" s="17">
        <v>2</v>
      </c>
      <c r="E12" s="16"/>
      <c r="F12" s="19" t="s">
        <v>157</v>
      </c>
      <c r="G12" s="116">
        <f>IF(D13=2,C13,(IF(D14=2,C14,(IF(D15=2,C15,2.2)))))</f>
        <v>2.2</v>
      </c>
      <c r="H12" s="29"/>
      <c r="I12" s="16"/>
      <c r="J12" s="19" t="s">
        <v>157</v>
      </c>
      <c r="K12" s="116">
        <f>IF(D13=3,C13,(IF(D14=3,C14,(IF(D15=3,C15,3.2)))))</f>
        <v>3.2</v>
      </c>
      <c r="L12" s="29"/>
      <c r="M12" s="22"/>
      <c r="N12" s="19" t="s">
        <v>157</v>
      </c>
      <c r="O12" s="116">
        <f>IF(L9=2,K9,(IF(L10=2,K10,(IF(L11=2,K11,(IF(L12=2,K12,2.4)))))))</f>
        <v>2.4</v>
      </c>
      <c r="P12" s="29"/>
    </row>
    <row r="13" spans="1:16" ht="18">
      <c r="A13" s="126" t="s">
        <v>153</v>
      </c>
      <c r="B13" s="31">
        <v>2</v>
      </c>
      <c r="C13" s="33" t="s">
        <v>162</v>
      </c>
      <c r="D13" s="31"/>
      <c r="E13" s="22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8">
      <c r="A14" s="122" t="s">
        <v>155</v>
      </c>
      <c r="B14" s="19">
        <v>4</v>
      </c>
      <c r="C14" s="36" t="s">
        <v>162</v>
      </c>
      <c r="D14" s="19"/>
      <c r="E14" s="22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8">
      <c r="A15" s="122" t="s">
        <v>157</v>
      </c>
      <c r="B15" s="19">
        <v>5</v>
      </c>
      <c r="C15" s="36" t="s">
        <v>162</v>
      </c>
      <c r="D15" s="19"/>
      <c r="E15" s="2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8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17"/>
  <sheetViews>
    <sheetView workbookViewId="0" topLeftCell="A1">
      <selection activeCell="B4" sqref="B4"/>
    </sheetView>
  </sheetViews>
  <sheetFormatPr defaultColWidth="11.00390625" defaultRowHeight="15.75"/>
  <sheetData>
    <row r="3" ht="19.5">
      <c r="A3" s="72" t="s">
        <v>164</v>
      </c>
    </row>
    <row r="5" spans="1:16" ht="18">
      <c r="A5" s="17" t="s">
        <v>30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8">
      <c r="A6" s="17" t="s">
        <v>161</v>
      </c>
      <c r="B6" s="17"/>
      <c r="C6" s="17"/>
      <c r="D6" s="17">
        <v>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8">
      <c r="A7" s="126" t="s">
        <v>153</v>
      </c>
      <c r="B7" s="31">
        <v>1</v>
      </c>
      <c r="C7" s="33" t="s">
        <v>162</v>
      </c>
      <c r="D7" s="31"/>
      <c r="E7" s="2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8">
      <c r="A8" s="122" t="s">
        <v>155</v>
      </c>
      <c r="B8" s="19">
        <v>3</v>
      </c>
      <c r="C8" s="36" t="s">
        <v>162</v>
      </c>
      <c r="D8" s="19"/>
      <c r="E8" s="22"/>
      <c r="F8" s="17" t="s">
        <v>37</v>
      </c>
      <c r="G8" s="16"/>
      <c r="H8" s="16"/>
      <c r="I8" s="16"/>
      <c r="J8" s="17" t="s">
        <v>32</v>
      </c>
      <c r="K8" s="16"/>
      <c r="L8" s="16"/>
      <c r="M8" s="16"/>
      <c r="N8" s="17" t="s">
        <v>29</v>
      </c>
      <c r="O8" s="16"/>
      <c r="P8" s="16"/>
    </row>
    <row r="9" spans="1:16" ht="18">
      <c r="A9" s="122" t="s">
        <v>157</v>
      </c>
      <c r="B9" s="19">
        <v>6</v>
      </c>
      <c r="C9" s="36" t="s">
        <v>162</v>
      </c>
      <c r="D9" s="19"/>
      <c r="E9" s="22"/>
      <c r="F9" s="17" t="s">
        <v>33</v>
      </c>
      <c r="G9" s="17" t="s">
        <v>162</v>
      </c>
      <c r="H9" s="17">
        <v>3</v>
      </c>
      <c r="I9" s="17"/>
      <c r="J9" s="17" t="s">
        <v>33</v>
      </c>
      <c r="K9" s="17" t="s">
        <v>162</v>
      </c>
      <c r="L9" s="17">
        <v>4</v>
      </c>
      <c r="M9" s="17"/>
      <c r="N9" s="17"/>
      <c r="O9" s="17" t="s">
        <v>162</v>
      </c>
      <c r="P9" s="17">
        <v>5</v>
      </c>
    </row>
    <row r="10" spans="1:16" ht="18">
      <c r="A10" s="16"/>
      <c r="B10" s="16"/>
      <c r="C10" s="16"/>
      <c r="D10" s="16"/>
      <c r="E10" s="16"/>
      <c r="F10" s="19" t="s">
        <v>153</v>
      </c>
      <c r="G10" s="76">
        <f>IF(D7=1,C7,(IF(D8=1,C8,(IF(D9=1,C9,1.1)))))</f>
        <v>1.1</v>
      </c>
      <c r="H10" s="31"/>
      <c r="I10" s="16"/>
      <c r="J10" s="19" t="s">
        <v>153</v>
      </c>
      <c r="K10" s="76">
        <f>IF(H10=3,G10,(IF(H11=3,G11,(IF(H12=3,G12,(IF(H13=3,G13,3.3)))))))</f>
        <v>3.3</v>
      </c>
      <c r="L10" s="31"/>
      <c r="M10" s="22"/>
      <c r="N10" s="19" t="s">
        <v>153</v>
      </c>
      <c r="O10" s="76">
        <f>IF(H10=1,G10,(IF(H11=1,G11,(IF(H12=1,G12,(IF(H13=1,G13,1.3)))))))</f>
        <v>1.3</v>
      </c>
      <c r="P10" s="31"/>
    </row>
    <row r="11" spans="1:16" ht="18">
      <c r="A11" s="16"/>
      <c r="B11" s="16"/>
      <c r="C11" s="16"/>
      <c r="D11" s="16"/>
      <c r="E11" s="16"/>
      <c r="F11" s="19" t="s">
        <v>154</v>
      </c>
      <c r="G11" s="77">
        <f>IF(D7=2,C7,(IF(D8=2,C8,(IF(D9=2,C9,2.1)))))</f>
        <v>2.1</v>
      </c>
      <c r="H11" s="19"/>
      <c r="I11" s="16"/>
      <c r="J11" s="19" t="s">
        <v>154</v>
      </c>
      <c r="K11" s="77">
        <f>IF(H10=4,G10,(IF(H11=4,G11,(IF(H12=4,G12,(IF(H13=4,G13,4.3)))))))</f>
        <v>4.3</v>
      </c>
      <c r="L11" s="19"/>
      <c r="M11" s="22"/>
      <c r="N11" s="19" t="s">
        <v>154</v>
      </c>
      <c r="O11" s="77">
        <f>IF(H10=2,G10,(IF(H11=2,G11,(IF(H12=2,G12,(IF(H13=2,G13,2.3)))))))</f>
        <v>2.3</v>
      </c>
      <c r="P11" s="19"/>
    </row>
    <row r="12" spans="1:16" ht="18">
      <c r="A12" s="16"/>
      <c r="B12" s="16"/>
      <c r="C12" s="16"/>
      <c r="D12" s="16"/>
      <c r="E12" s="16"/>
      <c r="F12" s="19" t="s">
        <v>155</v>
      </c>
      <c r="G12" s="77">
        <f>IF(D14=1,C14,(IF(D15=1,C15,(IF(D16=1,C16,1.2)))))</f>
        <v>1.2</v>
      </c>
      <c r="H12" s="19"/>
      <c r="I12" s="16"/>
      <c r="J12" s="19" t="s">
        <v>155</v>
      </c>
      <c r="K12" s="77">
        <f>IF(D7=3,C7,(IF(D8=3,C8,(IF(D9=3,C9,3.1)))))</f>
        <v>3.1</v>
      </c>
      <c r="L12" s="19"/>
      <c r="M12" s="22"/>
      <c r="N12" s="19" t="s">
        <v>155</v>
      </c>
      <c r="O12" s="77">
        <f>IF(L10=1,K10,(IF(L11=1,K11,(IF(L12=1,K12,(IF(L13=1,K13,1.4)))))))</f>
        <v>1.4</v>
      </c>
      <c r="P12" s="19"/>
    </row>
    <row r="13" spans="1:16" ht="18">
      <c r="A13" s="17" t="s">
        <v>163</v>
      </c>
      <c r="B13" s="17"/>
      <c r="C13" s="17"/>
      <c r="D13" s="17">
        <v>2</v>
      </c>
      <c r="E13" s="16"/>
      <c r="F13" s="19" t="s">
        <v>157</v>
      </c>
      <c r="G13" s="116">
        <f>IF(D14=2,C14,(IF(D15=2,C15,(IF(D16=2,C16,2.2)))))</f>
        <v>2.2</v>
      </c>
      <c r="H13" s="29"/>
      <c r="I13" s="16"/>
      <c r="J13" s="19" t="s">
        <v>157</v>
      </c>
      <c r="K13" s="116">
        <f>IF(D14=3,C14,(IF(D15=3,C15,(IF(D16=3,C16,3.2)))))</f>
        <v>3.2</v>
      </c>
      <c r="L13" s="29"/>
      <c r="M13" s="22"/>
      <c r="N13" s="19" t="s">
        <v>157</v>
      </c>
      <c r="O13" s="116">
        <f>IF(L10=2,K10,(IF(L11=2,K11,(IF(L12=2,K12,(IF(L13=2,K13,2.4)))))))</f>
        <v>2.4</v>
      </c>
      <c r="P13" s="29"/>
    </row>
    <row r="14" spans="1:16" ht="18">
      <c r="A14" s="126" t="s">
        <v>153</v>
      </c>
      <c r="B14" s="31">
        <v>2</v>
      </c>
      <c r="C14" s="33" t="s">
        <v>162</v>
      </c>
      <c r="D14" s="31"/>
      <c r="E14" s="22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8">
      <c r="A15" s="122" t="s">
        <v>155</v>
      </c>
      <c r="B15" s="19">
        <v>4</v>
      </c>
      <c r="C15" s="36" t="s">
        <v>162</v>
      </c>
      <c r="D15" s="19"/>
      <c r="E15" s="2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8">
      <c r="A16" s="122" t="s">
        <v>157</v>
      </c>
      <c r="B16" s="19">
        <v>5</v>
      </c>
      <c r="C16" s="36" t="s">
        <v>162</v>
      </c>
      <c r="D16" s="19"/>
      <c r="E16" s="22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8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M22" sqref="M22"/>
    </sheetView>
  </sheetViews>
  <sheetFormatPr defaultColWidth="11.00390625" defaultRowHeight="15.75"/>
  <sheetData>
    <row r="2" spans="1:16" ht="19.5">
      <c r="A2" s="72" t="s">
        <v>165</v>
      </c>
      <c r="B2" s="72"/>
      <c r="C2" s="72"/>
      <c r="D2" s="72"/>
      <c r="E2" s="72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>
      <c r="A4" s="17" t="s">
        <v>30</v>
      </c>
      <c r="B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8">
      <c r="A5" s="17" t="s">
        <v>161</v>
      </c>
      <c r="B5" s="17"/>
      <c r="C5" s="17"/>
      <c r="D5" s="17">
        <v>1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8">
      <c r="A6" s="126" t="s">
        <v>153</v>
      </c>
      <c r="B6" s="31">
        <v>1</v>
      </c>
      <c r="C6" s="33" t="s">
        <v>162</v>
      </c>
      <c r="D6" s="31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8">
      <c r="A7" s="122" t="s">
        <v>155</v>
      </c>
      <c r="B7" s="19">
        <v>3</v>
      </c>
      <c r="C7" s="36" t="s">
        <v>162</v>
      </c>
      <c r="D7" s="19"/>
      <c r="E7" s="16"/>
      <c r="F7" s="17" t="s">
        <v>37</v>
      </c>
      <c r="G7" s="17"/>
      <c r="H7" s="16"/>
      <c r="I7" s="16"/>
      <c r="J7" s="17" t="s">
        <v>32</v>
      </c>
      <c r="K7" s="17"/>
      <c r="L7" s="16"/>
      <c r="M7" s="16"/>
      <c r="N7" s="17" t="s">
        <v>29</v>
      </c>
      <c r="O7" s="16"/>
      <c r="P7" s="16"/>
    </row>
    <row r="8" spans="1:16" ht="18">
      <c r="A8" s="124" t="s">
        <v>157</v>
      </c>
      <c r="B8" s="29">
        <v>6</v>
      </c>
      <c r="C8" s="38" t="s">
        <v>162</v>
      </c>
      <c r="D8" s="29"/>
      <c r="E8" s="16"/>
      <c r="F8" s="17" t="s">
        <v>33</v>
      </c>
      <c r="G8" s="17" t="s">
        <v>162</v>
      </c>
      <c r="H8" s="17">
        <v>3</v>
      </c>
      <c r="I8" s="17"/>
      <c r="J8" s="17" t="s">
        <v>33</v>
      </c>
      <c r="K8" s="17" t="s">
        <v>162</v>
      </c>
      <c r="L8" s="17">
        <v>4</v>
      </c>
      <c r="M8" s="17"/>
      <c r="N8" s="17"/>
      <c r="O8" s="17" t="s">
        <v>162</v>
      </c>
      <c r="P8" s="17">
        <v>5</v>
      </c>
    </row>
    <row r="9" spans="1:16" ht="18">
      <c r="A9" s="16"/>
      <c r="B9" s="16"/>
      <c r="C9" s="16"/>
      <c r="D9" s="16"/>
      <c r="E9" s="16"/>
      <c r="F9" s="19" t="s">
        <v>153</v>
      </c>
      <c r="G9" s="76">
        <v>1.1</v>
      </c>
      <c r="H9" s="31"/>
      <c r="I9" s="16"/>
      <c r="J9" s="19" t="s">
        <v>153</v>
      </c>
      <c r="K9" s="76">
        <v>3.3</v>
      </c>
      <c r="L9" s="31"/>
      <c r="M9" s="16"/>
      <c r="N9" s="19" t="s">
        <v>153</v>
      </c>
      <c r="O9" s="76">
        <v>1.3</v>
      </c>
      <c r="P9" s="31"/>
    </row>
    <row r="10" spans="1:16" ht="18">
      <c r="A10" s="16"/>
      <c r="B10" s="16"/>
      <c r="C10" s="16"/>
      <c r="D10" s="16"/>
      <c r="E10" s="16"/>
      <c r="F10" s="29" t="s">
        <v>154</v>
      </c>
      <c r="G10" s="77">
        <v>2.1</v>
      </c>
      <c r="H10" s="19"/>
      <c r="I10" s="16"/>
      <c r="J10" s="29" t="s">
        <v>154</v>
      </c>
      <c r="K10" s="77">
        <v>4.3</v>
      </c>
      <c r="L10" s="19"/>
      <c r="M10" s="16"/>
      <c r="N10" s="29" t="s">
        <v>154</v>
      </c>
      <c r="O10" s="77">
        <v>2.3</v>
      </c>
      <c r="P10" s="19"/>
    </row>
    <row r="11" spans="1:16" ht="18">
      <c r="A11" s="16"/>
      <c r="B11" s="16"/>
      <c r="C11" s="16"/>
      <c r="D11" s="16"/>
      <c r="E11" s="16"/>
      <c r="F11" s="29" t="s">
        <v>155</v>
      </c>
      <c r="G11" s="116">
        <v>1.2</v>
      </c>
      <c r="H11" s="29"/>
      <c r="I11" s="16"/>
      <c r="J11" s="29" t="s">
        <v>155</v>
      </c>
      <c r="K11" s="116">
        <v>3.1</v>
      </c>
      <c r="L11" s="29"/>
      <c r="M11" s="16"/>
      <c r="N11" s="29" t="s">
        <v>155</v>
      </c>
      <c r="O11" s="116">
        <v>1.4</v>
      </c>
      <c r="P11" s="29"/>
    </row>
    <row r="12" spans="1:16" ht="18">
      <c r="A12" s="17" t="s">
        <v>163</v>
      </c>
      <c r="B12" s="17"/>
      <c r="C12" s="17"/>
      <c r="D12" s="17">
        <v>2</v>
      </c>
      <c r="E12" s="16"/>
      <c r="F12" s="29" t="s">
        <v>157</v>
      </c>
      <c r="G12" s="116">
        <v>2.2</v>
      </c>
      <c r="H12" s="29"/>
      <c r="I12" s="16"/>
      <c r="J12" s="29" t="s">
        <v>157</v>
      </c>
      <c r="K12" s="116">
        <v>3.2</v>
      </c>
      <c r="L12" s="29"/>
      <c r="M12" s="16"/>
      <c r="N12" s="29" t="s">
        <v>157</v>
      </c>
      <c r="O12" s="116">
        <v>2.4</v>
      </c>
      <c r="P12" s="29"/>
    </row>
    <row r="13" spans="1:16" ht="18">
      <c r="A13" s="126" t="s">
        <v>153</v>
      </c>
      <c r="B13" s="31">
        <v>2</v>
      </c>
      <c r="C13" s="33" t="s">
        <v>162</v>
      </c>
      <c r="D13" s="31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8">
      <c r="A14" s="122" t="s">
        <v>155</v>
      </c>
      <c r="B14" s="19">
        <v>4</v>
      </c>
      <c r="C14" s="36" t="s">
        <v>162</v>
      </c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8">
      <c r="A15" s="124" t="s">
        <v>157</v>
      </c>
      <c r="B15" s="29">
        <v>5</v>
      </c>
      <c r="C15" s="38" t="s">
        <v>162</v>
      </c>
      <c r="D15" s="2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8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H23" sqref="H23"/>
    </sheetView>
  </sheetViews>
  <sheetFormatPr defaultColWidth="11.00390625" defaultRowHeight="15.75"/>
  <sheetData>
    <row r="2" spans="1:16" ht="19.5">
      <c r="A2" s="72" t="s">
        <v>166</v>
      </c>
      <c r="B2" s="72"/>
      <c r="C2" s="72"/>
      <c r="D2" s="72"/>
      <c r="E2" s="72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>
      <c r="A4" s="17" t="s">
        <v>30</v>
      </c>
      <c r="B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8">
      <c r="A5" s="17" t="s">
        <v>161</v>
      </c>
      <c r="B5" s="17"/>
      <c r="C5" s="17"/>
      <c r="D5" s="17">
        <v>1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8">
      <c r="A6" s="126" t="s">
        <v>153</v>
      </c>
      <c r="B6" s="31">
        <v>1</v>
      </c>
      <c r="C6" s="33" t="s">
        <v>162</v>
      </c>
      <c r="D6" s="31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8">
      <c r="A7" s="122" t="s">
        <v>155</v>
      </c>
      <c r="B7" s="19">
        <v>3</v>
      </c>
      <c r="C7" s="36" t="s">
        <v>162</v>
      </c>
      <c r="D7" s="19"/>
      <c r="E7" s="16"/>
      <c r="F7" s="17" t="s">
        <v>37</v>
      </c>
      <c r="G7" s="17"/>
      <c r="H7" s="16"/>
      <c r="I7" s="16"/>
      <c r="J7" s="17" t="s">
        <v>32</v>
      </c>
      <c r="K7" s="17"/>
      <c r="L7" s="16"/>
      <c r="M7" s="16"/>
      <c r="N7" s="17" t="s">
        <v>29</v>
      </c>
      <c r="O7" s="16"/>
      <c r="P7" s="16"/>
    </row>
    <row r="8" spans="1:16" ht="18">
      <c r="A8" s="124" t="s">
        <v>157</v>
      </c>
      <c r="B8" s="29">
        <v>6</v>
      </c>
      <c r="C8" s="38" t="s">
        <v>162</v>
      </c>
      <c r="D8" s="29"/>
      <c r="E8" s="16"/>
      <c r="F8" s="17" t="s">
        <v>33</v>
      </c>
      <c r="G8" s="17" t="s">
        <v>162</v>
      </c>
      <c r="H8" s="17">
        <v>3</v>
      </c>
      <c r="I8" s="17"/>
      <c r="J8" s="17" t="s">
        <v>33</v>
      </c>
      <c r="K8" s="17" t="s">
        <v>162</v>
      </c>
      <c r="L8" s="17">
        <v>4</v>
      </c>
      <c r="M8" s="17"/>
      <c r="N8" s="17"/>
      <c r="O8" s="17" t="s">
        <v>162</v>
      </c>
      <c r="P8" s="17">
        <v>5</v>
      </c>
    </row>
    <row r="9" spans="1:16" ht="18">
      <c r="A9" s="16"/>
      <c r="B9" s="16"/>
      <c r="C9" s="16"/>
      <c r="D9" s="16"/>
      <c r="E9" s="16"/>
      <c r="F9" s="19" t="s">
        <v>153</v>
      </c>
      <c r="G9" s="76">
        <v>1.1</v>
      </c>
      <c r="H9" s="31"/>
      <c r="I9" s="16"/>
      <c r="J9" s="19" t="s">
        <v>153</v>
      </c>
      <c r="K9" s="76">
        <v>3.3</v>
      </c>
      <c r="L9" s="31"/>
      <c r="M9" s="16"/>
      <c r="N9" s="19" t="s">
        <v>153</v>
      </c>
      <c r="O9" s="76">
        <v>1.3</v>
      </c>
      <c r="P9" s="31"/>
    </row>
    <row r="10" spans="1:16" ht="18">
      <c r="A10" s="16"/>
      <c r="B10" s="16"/>
      <c r="C10" s="16"/>
      <c r="D10" s="16"/>
      <c r="E10" s="16"/>
      <c r="F10" s="29" t="s">
        <v>154</v>
      </c>
      <c r="G10" s="77">
        <v>2.1</v>
      </c>
      <c r="H10" s="19"/>
      <c r="I10" s="16"/>
      <c r="J10" s="29" t="s">
        <v>154</v>
      </c>
      <c r="K10" s="77">
        <v>4.3</v>
      </c>
      <c r="L10" s="19"/>
      <c r="M10" s="16"/>
      <c r="N10" s="29" t="s">
        <v>154</v>
      </c>
      <c r="O10" s="77">
        <v>2.3</v>
      </c>
      <c r="P10" s="19"/>
    </row>
    <row r="11" spans="1:16" ht="18">
      <c r="A11" s="16"/>
      <c r="B11" s="16"/>
      <c r="C11" s="16"/>
      <c r="D11" s="16"/>
      <c r="E11" s="16"/>
      <c r="F11" s="29" t="s">
        <v>155</v>
      </c>
      <c r="G11" s="116">
        <v>1.2</v>
      </c>
      <c r="H11" s="29"/>
      <c r="I11" s="16"/>
      <c r="J11" s="29" t="s">
        <v>155</v>
      </c>
      <c r="K11" s="116">
        <v>3.1</v>
      </c>
      <c r="L11" s="29"/>
      <c r="M11" s="16"/>
      <c r="N11" s="29" t="s">
        <v>155</v>
      </c>
      <c r="O11" s="116">
        <v>1.4</v>
      </c>
      <c r="P11" s="29"/>
    </row>
    <row r="12" spans="1:16" ht="18">
      <c r="A12" s="17" t="s">
        <v>163</v>
      </c>
      <c r="B12" s="17"/>
      <c r="C12" s="17"/>
      <c r="D12" s="17">
        <v>2</v>
      </c>
      <c r="E12" s="16"/>
      <c r="F12" s="29" t="s">
        <v>157</v>
      </c>
      <c r="G12" s="116">
        <v>2.2</v>
      </c>
      <c r="H12" s="29"/>
      <c r="I12" s="16"/>
      <c r="J12" s="29" t="s">
        <v>157</v>
      </c>
      <c r="K12" s="116">
        <v>3.2</v>
      </c>
      <c r="L12" s="29"/>
      <c r="M12" s="16"/>
      <c r="N12" s="29" t="s">
        <v>157</v>
      </c>
      <c r="O12" s="116">
        <v>2.4</v>
      </c>
      <c r="P12" s="29"/>
    </row>
    <row r="13" spans="1:16" ht="18">
      <c r="A13" s="126" t="s">
        <v>153</v>
      </c>
      <c r="B13" s="31">
        <v>2</v>
      </c>
      <c r="C13" s="33" t="s">
        <v>162</v>
      </c>
      <c r="D13" s="31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8">
      <c r="A14" s="122" t="s">
        <v>155</v>
      </c>
      <c r="B14" s="19">
        <v>4</v>
      </c>
      <c r="C14" s="36" t="s">
        <v>162</v>
      </c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8">
      <c r="A15" s="124" t="s">
        <v>157</v>
      </c>
      <c r="B15" s="29">
        <v>5</v>
      </c>
      <c r="C15" s="38" t="s">
        <v>162</v>
      </c>
      <c r="D15" s="29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8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5">
      <c r="A17" s="108" t="s">
        <v>167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3" sqref="L33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80" zoomScaleNormal="80" workbookViewId="0" topLeftCell="A1">
      <selection activeCell="O21" sqref="O21"/>
    </sheetView>
  </sheetViews>
  <sheetFormatPr defaultColWidth="11.00390625" defaultRowHeight="15.75"/>
  <cols>
    <col min="3" max="3" width="22.00390625" style="0" customWidth="1"/>
    <col min="6" max="6" width="0" style="0" hidden="1" customWidth="1"/>
    <col min="10" max="10" width="19.375" style="0" customWidth="1"/>
    <col min="13" max="13" width="0" style="0" hidden="1" customWidth="1"/>
    <col min="17" max="17" width="17.50390625" style="0" customWidth="1"/>
    <col min="20" max="20" width="0" style="0" hidden="1" customWidth="1"/>
  </cols>
  <sheetData>
    <row r="1" spans="1:22" ht="1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</row>
    <row r="2" spans="1:22" ht="30">
      <c r="A2" s="219" t="s">
        <v>174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180"/>
    </row>
    <row r="3" spans="1:22" ht="18">
      <c r="A3" s="216" t="s">
        <v>132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48"/>
    </row>
    <row r="4" spans="1:22" ht="18">
      <c r="A4" s="216" t="s">
        <v>91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48"/>
    </row>
    <row r="5" spans="1:22" ht="18">
      <c r="A5" s="216" t="s">
        <v>144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48"/>
    </row>
    <row r="6" spans="1:22" ht="18">
      <c r="A6" s="216" t="s">
        <v>96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48"/>
    </row>
    <row r="7" spans="1:22" ht="15">
      <c r="A7" s="218" t="s">
        <v>142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</row>
    <row r="8" spans="1:22" ht="18">
      <c r="A8" s="213" t="s">
        <v>92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48"/>
    </row>
    <row r="9" spans="1:21" ht="18">
      <c r="A9" s="214" t="s">
        <v>209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</row>
    <row r="12" spans="2:21" ht="15">
      <c r="B12" s="8" t="s">
        <v>23</v>
      </c>
      <c r="C12" s="44" t="s">
        <v>133</v>
      </c>
      <c r="G12" s="8" t="s">
        <v>53</v>
      </c>
      <c r="H12" s="8"/>
      <c r="I12" s="8" t="s">
        <v>25</v>
      </c>
      <c r="J12" s="44" t="s">
        <v>134</v>
      </c>
      <c r="N12" s="8" t="s">
        <v>53</v>
      </c>
      <c r="P12" s="9" t="s">
        <v>28</v>
      </c>
      <c r="Q12" s="44" t="s">
        <v>135</v>
      </c>
      <c r="U12" s="8" t="s">
        <v>53</v>
      </c>
    </row>
    <row r="13" spans="2:21" ht="15">
      <c r="B13" s="8">
        <v>1</v>
      </c>
      <c r="C13" s="1" t="s">
        <v>14</v>
      </c>
      <c r="D13" s="1" t="s">
        <v>16</v>
      </c>
      <c r="E13" s="1" t="s">
        <v>2</v>
      </c>
      <c r="F13">
        <v>730</v>
      </c>
      <c r="G13" s="49" t="s">
        <v>124</v>
      </c>
      <c r="H13" s="49"/>
      <c r="I13" s="8">
        <v>1</v>
      </c>
      <c r="J13" s="2" t="s">
        <v>15</v>
      </c>
      <c r="K13" s="2" t="s">
        <v>16</v>
      </c>
      <c r="L13" s="2" t="s">
        <v>2</v>
      </c>
      <c r="M13">
        <v>730</v>
      </c>
      <c r="N13" s="3" t="s">
        <v>17</v>
      </c>
      <c r="P13" s="8">
        <v>1</v>
      </c>
      <c r="Q13" s="5" t="s">
        <v>19</v>
      </c>
      <c r="R13" s="5" t="s">
        <v>26</v>
      </c>
      <c r="S13" s="5" t="s">
        <v>2</v>
      </c>
      <c r="U13" s="3" t="s">
        <v>17</v>
      </c>
    </row>
    <row r="14" spans="2:21" ht="15">
      <c r="B14" s="8">
        <v>2</v>
      </c>
      <c r="C14" s="1" t="s">
        <v>14</v>
      </c>
      <c r="D14" s="4" t="s">
        <v>16</v>
      </c>
      <c r="E14" s="1" t="s">
        <v>3</v>
      </c>
      <c r="G14" s="49" t="s">
        <v>124</v>
      </c>
      <c r="H14" s="49"/>
      <c r="I14" s="8">
        <v>2</v>
      </c>
      <c r="J14" s="2" t="s">
        <v>15</v>
      </c>
      <c r="K14" s="2" t="s">
        <v>16</v>
      </c>
      <c r="L14" s="2" t="s">
        <v>3</v>
      </c>
      <c r="N14" s="3" t="s">
        <v>17</v>
      </c>
      <c r="P14" s="8">
        <v>2</v>
      </c>
      <c r="Q14" s="5" t="s">
        <v>19</v>
      </c>
      <c r="R14" s="5" t="s">
        <v>26</v>
      </c>
      <c r="S14" s="5" t="s">
        <v>3</v>
      </c>
      <c r="T14">
        <v>1030</v>
      </c>
      <c r="U14" s="3" t="s">
        <v>17</v>
      </c>
    </row>
    <row r="15" spans="2:21" ht="15">
      <c r="B15" s="8">
        <v>3</v>
      </c>
      <c r="C15" s="1" t="s">
        <v>14</v>
      </c>
      <c r="D15" s="4" t="s">
        <v>16</v>
      </c>
      <c r="E15" s="1" t="s">
        <v>4</v>
      </c>
      <c r="G15" s="49" t="s">
        <v>124</v>
      </c>
      <c r="H15" s="49"/>
      <c r="I15" s="8">
        <v>3</v>
      </c>
      <c r="J15" s="2" t="s">
        <v>15</v>
      </c>
      <c r="K15" s="2" t="s">
        <v>16</v>
      </c>
      <c r="L15" s="2" t="s">
        <v>4</v>
      </c>
      <c r="N15" s="3" t="s">
        <v>17</v>
      </c>
      <c r="P15" s="8">
        <v>3</v>
      </c>
      <c r="Q15" s="5" t="s">
        <v>19</v>
      </c>
      <c r="R15" s="5" t="s">
        <v>26</v>
      </c>
      <c r="S15" s="5" t="s">
        <v>4</v>
      </c>
      <c r="U15" s="3" t="s">
        <v>17</v>
      </c>
    </row>
    <row r="16" spans="2:21" ht="15">
      <c r="B16" s="8">
        <v>4</v>
      </c>
      <c r="C16" s="1" t="s">
        <v>14</v>
      </c>
      <c r="D16" s="4" t="s">
        <v>16</v>
      </c>
      <c r="E16" s="1" t="s">
        <v>5</v>
      </c>
      <c r="F16">
        <v>830</v>
      </c>
      <c r="G16" s="49" t="s">
        <v>124</v>
      </c>
      <c r="H16" s="49"/>
      <c r="I16" s="8">
        <v>4</v>
      </c>
      <c r="J16" s="2" t="s">
        <v>15</v>
      </c>
      <c r="K16" s="2" t="s">
        <v>16</v>
      </c>
      <c r="L16" s="2" t="s">
        <v>5</v>
      </c>
      <c r="M16">
        <v>830</v>
      </c>
      <c r="N16" s="3" t="s">
        <v>17</v>
      </c>
      <c r="P16" s="8">
        <v>4</v>
      </c>
      <c r="Q16" s="5" t="s">
        <v>19</v>
      </c>
      <c r="R16" s="5" t="s">
        <v>26</v>
      </c>
      <c r="S16" s="5" t="s">
        <v>5</v>
      </c>
      <c r="T16">
        <v>1031</v>
      </c>
      <c r="U16" s="3" t="s">
        <v>17</v>
      </c>
    </row>
    <row r="17" spans="2:21" ht="15">
      <c r="B17" s="8">
        <v>5</v>
      </c>
      <c r="C17" s="1" t="s">
        <v>14</v>
      </c>
      <c r="D17" s="4" t="s">
        <v>16</v>
      </c>
      <c r="E17" s="1" t="s">
        <v>6</v>
      </c>
      <c r="G17" s="49" t="s">
        <v>124</v>
      </c>
      <c r="H17" s="49"/>
      <c r="I17" s="8">
        <v>5</v>
      </c>
      <c r="J17" s="2" t="s">
        <v>15</v>
      </c>
      <c r="K17" s="2" t="s">
        <v>16</v>
      </c>
      <c r="L17" s="2" t="s">
        <v>6</v>
      </c>
      <c r="N17" s="3" t="s">
        <v>17</v>
      </c>
      <c r="P17" s="8">
        <v>5</v>
      </c>
      <c r="Q17" s="2" t="s">
        <v>15</v>
      </c>
      <c r="R17" s="2" t="s">
        <v>26</v>
      </c>
      <c r="S17" s="2" t="s">
        <v>2</v>
      </c>
      <c r="T17">
        <v>730</v>
      </c>
      <c r="U17" s="3" t="s">
        <v>17</v>
      </c>
    </row>
    <row r="18" spans="2:21" ht="15">
      <c r="B18" s="8">
        <v>6</v>
      </c>
      <c r="C18" s="1" t="s">
        <v>14</v>
      </c>
      <c r="D18" s="4" t="s">
        <v>16</v>
      </c>
      <c r="E18" s="1" t="s">
        <v>7</v>
      </c>
      <c r="G18" s="49" t="s">
        <v>124</v>
      </c>
      <c r="H18" s="49"/>
      <c r="I18" s="8">
        <v>6</v>
      </c>
      <c r="J18" s="2" t="s">
        <v>15</v>
      </c>
      <c r="K18" s="2" t="s">
        <v>16</v>
      </c>
      <c r="L18" s="2" t="s">
        <v>7</v>
      </c>
      <c r="N18" s="3" t="s">
        <v>17</v>
      </c>
      <c r="P18" s="8">
        <v>6</v>
      </c>
      <c r="Q18" s="2" t="s">
        <v>15</v>
      </c>
      <c r="R18" s="2" t="s">
        <v>26</v>
      </c>
      <c r="S18" s="2" t="s">
        <v>3</v>
      </c>
      <c r="U18" s="3" t="s">
        <v>17</v>
      </c>
    </row>
    <row r="19" spans="2:21" ht="15">
      <c r="B19" s="8">
        <v>7</v>
      </c>
      <c r="C19" s="1" t="s">
        <v>14</v>
      </c>
      <c r="D19" s="4" t="s">
        <v>16</v>
      </c>
      <c r="E19" s="1" t="s">
        <v>8</v>
      </c>
      <c r="F19">
        <v>930</v>
      </c>
      <c r="G19" s="49" t="s">
        <v>124</v>
      </c>
      <c r="H19" s="49"/>
      <c r="I19" s="8">
        <v>7</v>
      </c>
      <c r="J19" s="2" t="s">
        <v>15</v>
      </c>
      <c r="K19" s="2" t="s">
        <v>16</v>
      </c>
      <c r="L19" s="2" t="s">
        <v>8</v>
      </c>
      <c r="M19">
        <v>930</v>
      </c>
      <c r="N19" s="3" t="s">
        <v>17</v>
      </c>
      <c r="P19" s="8">
        <v>7</v>
      </c>
      <c r="Q19" s="2" t="s">
        <v>15</v>
      </c>
      <c r="R19" s="2" t="s">
        <v>26</v>
      </c>
      <c r="S19" s="2" t="s">
        <v>4</v>
      </c>
      <c r="U19" s="3" t="s">
        <v>17</v>
      </c>
    </row>
    <row r="20" spans="2:21" ht="15">
      <c r="B20" s="8">
        <v>8</v>
      </c>
      <c r="C20" s="1" t="s">
        <v>14</v>
      </c>
      <c r="D20" s="4" t="s">
        <v>16</v>
      </c>
      <c r="E20" s="1" t="s">
        <v>9</v>
      </c>
      <c r="G20" s="49" t="s">
        <v>17</v>
      </c>
      <c r="H20" s="49"/>
      <c r="I20" s="8">
        <v>8</v>
      </c>
      <c r="J20" s="2" t="s">
        <v>15</v>
      </c>
      <c r="K20" s="2" t="s">
        <v>16</v>
      </c>
      <c r="L20" s="2" t="s">
        <v>9</v>
      </c>
      <c r="N20" s="3" t="s">
        <v>17</v>
      </c>
      <c r="P20" s="8">
        <v>8</v>
      </c>
      <c r="Q20" s="2" t="s">
        <v>15</v>
      </c>
      <c r="R20" s="2" t="s">
        <v>26</v>
      </c>
      <c r="S20" s="2" t="s">
        <v>5</v>
      </c>
      <c r="T20">
        <v>830</v>
      </c>
      <c r="U20" s="3" t="s">
        <v>17</v>
      </c>
    </row>
    <row r="21" spans="1:21" ht="15">
      <c r="A21" s="3"/>
      <c r="B21" s="8">
        <v>9</v>
      </c>
      <c r="C21" s="5" t="s">
        <v>19</v>
      </c>
      <c r="D21" s="5" t="s">
        <v>207</v>
      </c>
      <c r="E21" s="5" t="s">
        <v>2</v>
      </c>
      <c r="G21" s="49" t="s">
        <v>17</v>
      </c>
      <c r="H21" s="49"/>
      <c r="I21" s="8">
        <v>9</v>
      </c>
      <c r="J21" s="6" t="s">
        <v>20</v>
      </c>
      <c r="K21" s="6" t="s">
        <v>24</v>
      </c>
      <c r="L21" s="6" t="s">
        <v>2</v>
      </c>
      <c r="N21" s="3" t="s">
        <v>17</v>
      </c>
      <c r="P21" s="8">
        <v>9</v>
      </c>
      <c r="Q21" s="6" t="s">
        <v>20</v>
      </c>
      <c r="R21" s="6" t="s">
        <v>27</v>
      </c>
      <c r="S21" s="6" t="s">
        <v>2</v>
      </c>
      <c r="U21" s="3" t="s">
        <v>17</v>
      </c>
    </row>
    <row r="22" spans="2:21" ht="15">
      <c r="B22" s="8">
        <v>10</v>
      </c>
      <c r="C22" s="5" t="s">
        <v>19</v>
      </c>
      <c r="D22" s="5" t="s">
        <v>22</v>
      </c>
      <c r="E22" s="5" t="s">
        <v>3</v>
      </c>
      <c r="G22" s="49" t="s">
        <v>17</v>
      </c>
      <c r="H22" s="49"/>
      <c r="I22" s="8">
        <v>10</v>
      </c>
      <c r="J22" s="6" t="s">
        <v>20</v>
      </c>
      <c r="K22" s="6" t="s">
        <v>24</v>
      </c>
      <c r="L22" s="6" t="s">
        <v>3</v>
      </c>
      <c r="N22" s="3" t="s">
        <v>17</v>
      </c>
      <c r="P22" s="8">
        <v>10</v>
      </c>
      <c r="Q22" s="6" t="s">
        <v>20</v>
      </c>
      <c r="R22" s="6" t="s">
        <v>27</v>
      </c>
      <c r="S22" s="6" t="s">
        <v>3</v>
      </c>
      <c r="U22" s="3" t="s">
        <v>17</v>
      </c>
    </row>
    <row r="23" spans="2:21" ht="15">
      <c r="B23" s="8">
        <v>11</v>
      </c>
      <c r="C23" s="5" t="s">
        <v>19</v>
      </c>
      <c r="D23" s="5" t="s">
        <v>22</v>
      </c>
      <c r="E23" s="5" t="s">
        <v>4</v>
      </c>
      <c r="G23" s="49" t="s">
        <v>17</v>
      </c>
      <c r="H23" s="49"/>
      <c r="I23" s="8">
        <v>11</v>
      </c>
      <c r="J23" s="6" t="s">
        <v>20</v>
      </c>
      <c r="K23" s="6" t="s">
        <v>24</v>
      </c>
      <c r="L23" s="6" t="s">
        <v>4</v>
      </c>
      <c r="M23">
        <v>1130</v>
      </c>
      <c r="N23" s="3" t="s">
        <v>17</v>
      </c>
      <c r="P23" s="8">
        <v>11</v>
      </c>
      <c r="Q23" s="5" t="s">
        <v>19</v>
      </c>
      <c r="R23" s="5" t="s">
        <v>27</v>
      </c>
      <c r="S23" s="5" t="s">
        <v>2</v>
      </c>
      <c r="U23" s="3" t="s">
        <v>17</v>
      </c>
    </row>
    <row r="24" spans="2:21" ht="15">
      <c r="B24" s="8">
        <v>12</v>
      </c>
      <c r="C24" s="6" t="s">
        <v>20</v>
      </c>
      <c r="D24" s="6" t="s">
        <v>22</v>
      </c>
      <c r="E24" s="6" t="s">
        <v>2</v>
      </c>
      <c r="G24" s="49" t="s">
        <v>17</v>
      </c>
      <c r="H24" s="49"/>
      <c r="I24" s="8">
        <v>12</v>
      </c>
      <c r="J24" s="6" t="s">
        <v>20</v>
      </c>
      <c r="K24" s="6" t="s">
        <v>24</v>
      </c>
      <c r="L24" s="6" t="s">
        <v>5</v>
      </c>
      <c r="N24" s="3" t="s">
        <v>17</v>
      </c>
      <c r="P24" s="8">
        <v>12</v>
      </c>
      <c r="Q24" s="5" t="s">
        <v>19</v>
      </c>
      <c r="R24" s="5" t="s">
        <v>27</v>
      </c>
      <c r="S24" s="5" t="s">
        <v>3</v>
      </c>
      <c r="T24">
        <v>1030</v>
      </c>
      <c r="U24" s="3" t="s">
        <v>17</v>
      </c>
    </row>
    <row r="25" spans="1:21" ht="15">
      <c r="A25" s="3"/>
      <c r="B25" s="8">
        <v>13</v>
      </c>
      <c r="C25" s="6" t="s">
        <v>20</v>
      </c>
      <c r="D25" s="6" t="s">
        <v>22</v>
      </c>
      <c r="E25" s="6" t="s">
        <v>3</v>
      </c>
      <c r="G25" s="49" t="s">
        <v>17</v>
      </c>
      <c r="H25" s="49"/>
      <c r="I25" s="8">
        <v>13</v>
      </c>
      <c r="J25" s="5" t="s">
        <v>19</v>
      </c>
      <c r="K25" s="5" t="s">
        <v>16</v>
      </c>
      <c r="L25" s="5" t="s">
        <v>2</v>
      </c>
      <c r="N25" s="3" t="s">
        <v>17</v>
      </c>
      <c r="P25" s="8">
        <v>13</v>
      </c>
      <c r="Q25" s="2" t="s">
        <v>15</v>
      </c>
      <c r="R25" s="2" t="s">
        <v>27</v>
      </c>
      <c r="S25" s="2" t="s">
        <v>2</v>
      </c>
      <c r="T25">
        <v>930</v>
      </c>
      <c r="U25" s="3" t="s">
        <v>17</v>
      </c>
    </row>
    <row r="26" spans="2:21" ht="15">
      <c r="B26" s="8">
        <v>14</v>
      </c>
      <c r="C26" s="6" t="s">
        <v>20</v>
      </c>
      <c r="D26" s="6" t="s">
        <v>22</v>
      </c>
      <c r="E26" s="6" t="s">
        <v>4</v>
      </c>
      <c r="F26">
        <v>2</v>
      </c>
      <c r="G26" s="49" t="s">
        <v>17</v>
      </c>
      <c r="H26" s="49"/>
      <c r="I26" s="8">
        <v>14</v>
      </c>
      <c r="J26" s="5" t="s">
        <v>19</v>
      </c>
      <c r="K26" s="5" t="s">
        <v>16</v>
      </c>
      <c r="L26" s="5" t="s">
        <v>3</v>
      </c>
      <c r="M26">
        <v>1030</v>
      </c>
      <c r="N26" s="3" t="s">
        <v>17</v>
      </c>
      <c r="P26" s="8">
        <v>14</v>
      </c>
      <c r="Q26" s="2" t="s">
        <v>15</v>
      </c>
      <c r="R26" s="2" t="s">
        <v>27</v>
      </c>
      <c r="S26" s="2" t="s">
        <v>3</v>
      </c>
      <c r="U26" s="3" t="s">
        <v>17</v>
      </c>
    </row>
    <row r="27" spans="2:21" ht="15">
      <c r="B27" s="8">
        <v>15</v>
      </c>
      <c r="C27" s="2" t="s">
        <v>15</v>
      </c>
      <c r="D27" s="2" t="s">
        <v>45</v>
      </c>
      <c r="E27" s="2" t="s">
        <v>2</v>
      </c>
      <c r="G27" s="49" t="s">
        <v>17</v>
      </c>
      <c r="H27" s="49"/>
      <c r="I27" s="8">
        <v>15</v>
      </c>
      <c r="J27" s="5" t="s">
        <v>19</v>
      </c>
      <c r="K27" s="5" t="s">
        <v>16</v>
      </c>
      <c r="L27" s="5" t="s">
        <v>4</v>
      </c>
      <c r="N27" s="3" t="s">
        <v>17</v>
      </c>
      <c r="P27" s="8">
        <v>15</v>
      </c>
      <c r="Q27" s="1" t="s">
        <v>14</v>
      </c>
      <c r="R27" s="1" t="s">
        <v>27</v>
      </c>
      <c r="S27" s="1" t="s">
        <v>2</v>
      </c>
      <c r="U27" s="3" t="s">
        <v>17</v>
      </c>
    </row>
    <row r="28" spans="2:21" ht="15">
      <c r="B28" s="8">
        <v>16</v>
      </c>
      <c r="C28" s="2" t="s">
        <v>15</v>
      </c>
      <c r="D28" s="2" t="s">
        <v>45</v>
      </c>
      <c r="E28" s="2" t="s">
        <v>3</v>
      </c>
      <c r="G28" s="49" t="s">
        <v>17</v>
      </c>
      <c r="H28" s="49"/>
      <c r="I28" s="8">
        <v>16</v>
      </c>
      <c r="J28" s="5" t="s">
        <v>19</v>
      </c>
      <c r="K28" s="5" t="s">
        <v>16</v>
      </c>
      <c r="L28" s="5" t="s">
        <v>5</v>
      </c>
      <c r="M28">
        <v>1031</v>
      </c>
      <c r="N28" s="3" t="s">
        <v>17</v>
      </c>
      <c r="P28" s="8">
        <v>16</v>
      </c>
      <c r="Q28" s="1" t="s">
        <v>14</v>
      </c>
      <c r="R28" s="1" t="s">
        <v>27</v>
      </c>
      <c r="S28" s="1" t="s">
        <v>3</v>
      </c>
      <c r="U28" s="3" t="s">
        <v>17</v>
      </c>
    </row>
    <row r="29" spans="1:21" ht="15">
      <c r="A29" s="3"/>
      <c r="B29" s="8">
        <v>17</v>
      </c>
      <c r="C29" s="2" t="s">
        <v>15</v>
      </c>
      <c r="D29" s="2" t="s">
        <v>45</v>
      </c>
      <c r="E29" s="2" t="s">
        <v>4</v>
      </c>
      <c r="F29">
        <v>3</v>
      </c>
      <c r="G29" s="49" t="s">
        <v>17</v>
      </c>
      <c r="H29" s="49"/>
      <c r="I29" s="8">
        <v>17</v>
      </c>
      <c r="J29" s="2" t="s">
        <v>15</v>
      </c>
      <c r="K29" s="2" t="s">
        <v>21</v>
      </c>
      <c r="L29" s="2" t="s">
        <v>2</v>
      </c>
      <c r="N29" s="3" t="s">
        <v>17</v>
      </c>
      <c r="P29" s="8">
        <v>17</v>
      </c>
      <c r="Q29" s="6" t="s">
        <v>20</v>
      </c>
      <c r="R29" s="6" t="s">
        <v>29</v>
      </c>
      <c r="S29" s="6" t="s">
        <v>2</v>
      </c>
      <c r="T29">
        <v>1130</v>
      </c>
      <c r="U29" s="3" t="s">
        <v>335</v>
      </c>
    </row>
    <row r="30" spans="2:21" ht="15">
      <c r="B30" s="8">
        <v>18</v>
      </c>
      <c r="C30" s="2" t="s">
        <v>15</v>
      </c>
      <c r="D30" s="2" t="s">
        <v>45</v>
      </c>
      <c r="E30" s="2" t="s">
        <v>5</v>
      </c>
      <c r="G30" s="49" t="s">
        <v>124</v>
      </c>
      <c r="H30" s="49"/>
      <c r="I30" s="8">
        <v>18</v>
      </c>
      <c r="J30" s="2" t="s">
        <v>15</v>
      </c>
      <c r="K30" s="2" t="s">
        <v>21</v>
      </c>
      <c r="L30" s="2" t="s">
        <v>3</v>
      </c>
      <c r="M30">
        <v>1230</v>
      </c>
      <c r="N30" s="3" t="s">
        <v>17</v>
      </c>
      <c r="P30" s="8">
        <v>18</v>
      </c>
      <c r="Q30" s="2" t="s">
        <v>15</v>
      </c>
      <c r="R30" s="2" t="s">
        <v>29</v>
      </c>
      <c r="S30" s="2" t="s">
        <v>2</v>
      </c>
      <c r="U30" s="3" t="s">
        <v>335</v>
      </c>
    </row>
    <row r="31" spans="2:21" ht="15">
      <c r="B31" s="8">
        <v>19</v>
      </c>
      <c r="C31" s="6" t="s">
        <v>20</v>
      </c>
      <c r="D31" s="6" t="s">
        <v>16</v>
      </c>
      <c r="E31" s="6" t="s">
        <v>2</v>
      </c>
      <c r="F31">
        <v>1030</v>
      </c>
      <c r="G31" s="49" t="s">
        <v>17</v>
      </c>
      <c r="H31" s="49"/>
      <c r="I31" s="8">
        <v>19</v>
      </c>
      <c r="J31" s="2" t="s">
        <v>15</v>
      </c>
      <c r="K31" s="2" t="s">
        <v>21</v>
      </c>
      <c r="L31" s="2" t="s">
        <v>4</v>
      </c>
      <c r="N31" s="3" t="s">
        <v>17</v>
      </c>
      <c r="P31" s="8">
        <v>19</v>
      </c>
      <c r="Q31" s="5" t="s">
        <v>19</v>
      </c>
      <c r="R31" s="5" t="s">
        <v>29</v>
      </c>
      <c r="S31" s="5" t="s">
        <v>2</v>
      </c>
      <c r="U31" s="3" t="s">
        <v>335</v>
      </c>
    </row>
    <row r="32" spans="2:21" ht="15">
      <c r="B32" s="8">
        <v>20</v>
      </c>
      <c r="C32" s="6" t="s">
        <v>20</v>
      </c>
      <c r="D32" s="6" t="s">
        <v>16</v>
      </c>
      <c r="E32" s="6" t="s">
        <v>3</v>
      </c>
      <c r="G32" s="49" t="s">
        <v>17</v>
      </c>
      <c r="H32" s="49"/>
      <c r="I32" s="8">
        <v>20</v>
      </c>
      <c r="J32" s="2" t="s">
        <v>15</v>
      </c>
      <c r="K32" s="2" t="s">
        <v>21</v>
      </c>
      <c r="L32" s="2" t="s">
        <v>5</v>
      </c>
      <c r="N32" s="3" t="s">
        <v>17</v>
      </c>
      <c r="P32" s="8">
        <v>20</v>
      </c>
      <c r="Q32" s="1" t="s">
        <v>14</v>
      </c>
      <c r="R32" s="1" t="s">
        <v>29</v>
      </c>
      <c r="S32" s="1" t="s">
        <v>2</v>
      </c>
      <c r="U32" s="3" t="s">
        <v>335</v>
      </c>
    </row>
    <row r="33" spans="2:14" ht="15">
      <c r="B33" s="8">
        <v>21</v>
      </c>
      <c r="C33" s="6" t="s">
        <v>20</v>
      </c>
      <c r="D33" s="6" t="s">
        <v>16</v>
      </c>
      <c r="E33" s="6" t="s">
        <v>4</v>
      </c>
      <c r="G33" s="49" t="s">
        <v>17</v>
      </c>
      <c r="H33" s="49"/>
      <c r="I33" s="8">
        <v>21</v>
      </c>
      <c r="J33" s="1" t="s">
        <v>14</v>
      </c>
      <c r="K33" s="1" t="s">
        <v>26</v>
      </c>
      <c r="L33" s="1" t="s">
        <v>2</v>
      </c>
      <c r="M33">
        <v>130</v>
      </c>
      <c r="N33" s="3" t="s">
        <v>17</v>
      </c>
    </row>
    <row r="34" spans="2:21" ht="15">
      <c r="B34" s="8">
        <v>22</v>
      </c>
      <c r="C34" s="6" t="s">
        <v>20</v>
      </c>
      <c r="D34" s="6" t="s">
        <v>16</v>
      </c>
      <c r="E34" s="6" t="s">
        <v>5</v>
      </c>
      <c r="F34">
        <v>1130</v>
      </c>
      <c r="G34" s="49" t="s">
        <v>17</v>
      </c>
      <c r="H34" s="49"/>
      <c r="I34" s="8">
        <v>22</v>
      </c>
      <c r="J34" s="1" t="s">
        <v>14</v>
      </c>
      <c r="K34" s="1" t="s">
        <v>26</v>
      </c>
      <c r="L34" s="1" t="s">
        <v>3</v>
      </c>
      <c r="N34" s="3" t="s">
        <v>17</v>
      </c>
      <c r="Q34" t="s">
        <v>205</v>
      </c>
      <c r="U34" s="48"/>
    </row>
    <row r="35" spans="2:21" ht="15">
      <c r="B35" s="8">
        <v>23</v>
      </c>
      <c r="C35" s="1" t="s">
        <v>14</v>
      </c>
      <c r="D35" s="1" t="s">
        <v>21</v>
      </c>
      <c r="E35" s="1" t="s">
        <v>2</v>
      </c>
      <c r="G35" s="49" t="s">
        <v>17</v>
      </c>
      <c r="H35" s="49"/>
      <c r="I35" s="8">
        <v>23</v>
      </c>
      <c r="J35" s="1" t="s">
        <v>14</v>
      </c>
      <c r="K35" s="1" t="s">
        <v>26</v>
      </c>
      <c r="L35" s="1" t="s">
        <v>4</v>
      </c>
      <c r="N35" s="3" t="s">
        <v>17</v>
      </c>
      <c r="Q35" s="149" t="s">
        <v>298</v>
      </c>
      <c r="S35" s="148"/>
      <c r="U35" s="48"/>
    </row>
    <row r="36" spans="2:14" ht="15">
      <c r="B36" s="8">
        <v>24</v>
      </c>
      <c r="C36" s="1" t="s">
        <v>14</v>
      </c>
      <c r="D36" s="1" t="s">
        <v>21</v>
      </c>
      <c r="E36" s="1" t="s">
        <v>3</v>
      </c>
      <c r="G36" s="49" t="s">
        <v>17</v>
      </c>
      <c r="H36" s="49"/>
      <c r="I36" s="8">
        <v>24</v>
      </c>
      <c r="J36" s="1" t="s">
        <v>14</v>
      </c>
      <c r="K36" s="1" t="s">
        <v>26</v>
      </c>
      <c r="L36" s="1" t="s">
        <v>5</v>
      </c>
      <c r="M36">
        <v>230</v>
      </c>
      <c r="N36" s="3" t="s">
        <v>17</v>
      </c>
    </row>
    <row r="37" spans="2:9" ht="15">
      <c r="B37" s="8">
        <v>25</v>
      </c>
      <c r="C37" s="1" t="s">
        <v>14</v>
      </c>
      <c r="D37" s="1" t="s">
        <v>21</v>
      </c>
      <c r="E37" s="1" t="s">
        <v>4</v>
      </c>
      <c r="F37">
        <v>1230</v>
      </c>
      <c r="G37" s="49" t="s">
        <v>17</v>
      </c>
      <c r="H37" s="49"/>
      <c r="I37" s="8"/>
    </row>
    <row r="38" spans="2:10" ht="15">
      <c r="B38" s="8">
        <v>26</v>
      </c>
      <c r="C38" s="1" t="s">
        <v>14</v>
      </c>
      <c r="D38" s="1" t="s">
        <v>21</v>
      </c>
      <c r="E38" s="1" t="s">
        <v>5</v>
      </c>
      <c r="G38" s="49" t="s">
        <v>17</v>
      </c>
      <c r="H38" s="49"/>
      <c r="I38" s="8"/>
      <c r="J38" t="s">
        <v>205</v>
      </c>
    </row>
    <row r="39" spans="9:12" ht="15">
      <c r="I39" s="8"/>
      <c r="J39" s="149" t="s">
        <v>298</v>
      </c>
      <c r="L39" s="148"/>
    </row>
    <row r="40" ht="15">
      <c r="I40" s="8"/>
    </row>
    <row r="41" ht="15">
      <c r="I41" s="8"/>
    </row>
    <row r="42" spans="3:14" ht="15">
      <c r="C42" t="s">
        <v>205</v>
      </c>
      <c r="I42" s="8"/>
      <c r="N42" s="48"/>
    </row>
    <row r="43" spans="3:14" ht="15">
      <c r="C43" s="149" t="s">
        <v>298</v>
      </c>
      <c r="E43" s="148"/>
      <c r="N43" s="48"/>
    </row>
  </sheetData>
  <sheetProtection/>
  <mergeCells count="8">
    <mergeCell ref="A4:U4"/>
    <mergeCell ref="A3:U3"/>
    <mergeCell ref="A2:U2"/>
    <mergeCell ref="A9:U9"/>
    <mergeCell ref="A8:U8"/>
    <mergeCell ref="A7:V7"/>
    <mergeCell ref="A6:U6"/>
    <mergeCell ref="A5:U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38"/>
  <sheetViews>
    <sheetView zoomScale="60" zoomScaleNormal="60" workbookViewId="0" topLeftCell="A1">
      <selection activeCell="K8" sqref="K8"/>
    </sheetView>
  </sheetViews>
  <sheetFormatPr defaultColWidth="11.00390625" defaultRowHeight="15.75"/>
  <cols>
    <col min="1" max="1" width="30.00390625" style="0" bestFit="1" customWidth="1"/>
    <col min="2" max="9" width="11.00390625" style="0" customWidth="1"/>
    <col min="10" max="10" width="2.625" style="0" customWidth="1"/>
  </cols>
  <sheetData>
    <row r="2" spans="1:16" ht="37.5">
      <c r="A2" s="66" t="s">
        <v>119</v>
      </c>
      <c r="K2" s="69" t="s">
        <v>120</v>
      </c>
      <c r="L2" s="70"/>
      <c r="M2" s="70"/>
      <c r="N2" s="70"/>
      <c r="O2" s="70"/>
      <c r="P2" s="70"/>
    </row>
    <row r="3" spans="1:16" ht="37.5">
      <c r="A3" s="58"/>
      <c r="K3" s="70" t="s">
        <v>121</v>
      </c>
      <c r="L3" s="70"/>
      <c r="M3" s="70"/>
      <c r="N3" s="70"/>
      <c r="O3" s="70"/>
      <c r="P3" s="70"/>
    </row>
    <row r="4" spans="1:16" ht="37.5">
      <c r="A4" s="58" t="s">
        <v>105</v>
      </c>
      <c r="B4" s="222" t="s">
        <v>146</v>
      </c>
      <c r="C4" s="223"/>
      <c r="D4" s="223"/>
      <c r="E4" s="224"/>
      <c r="F4" s="224"/>
      <c r="K4" s="70" t="s">
        <v>343</v>
      </c>
      <c r="L4" s="70"/>
      <c r="M4" s="70"/>
      <c r="N4" s="70"/>
      <c r="O4" s="70"/>
      <c r="P4" s="70"/>
    </row>
    <row r="5" spans="1:16" ht="37.5">
      <c r="A5" s="58" t="s">
        <v>106</v>
      </c>
      <c r="B5" s="222" t="s">
        <v>147</v>
      </c>
      <c r="C5" s="223"/>
      <c r="D5" s="223"/>
      <c r="E5" s="224"/>
      <c r="F5" s="224"/>
      <c r="K5" s="70"/>
      <c r="L5" s="70"/>
      <c r="M5" s="70"/>
      <c r="N5" s="70"/>
      <c r="O5" s="70"/>
      <c r="P5" s="70"/>
    </row>
    <row r="6" spans="1:16" ht="39" thickBot="1">
      <c r="A6" s="220"/>
      <c r="B6" s="220"/>
      <c r="C6" s="220"/>
      <c r="E6" s="60"/>
      <c r="F6" s="60"/>
      <c r="K6" s="71" t="s">
        <v>122</v>
      </c>
      <c r="L6" s="70"/>
      <c r="M6" s="70"/>
      <c r="N6" s="70"/>
      <c r="O6" s="70"/>
      <c r="P6" s="70"/>
    </row>
    <row r="7" spans="1:16" ht="37.5">
      <c r="A7" s="50" t="s">
        <v>97</v>
      </c>
      <c r="B7" s="51" t="s">
        <v>98</v>
      </c>
      <c r="C7" s="51" t="s">
        <v>99</v>
      </c>
      <c r="D7" s="51" t="s">
        <v>100</v>
      </c>
      <c r="E7" s="82" t="s">
        <v>101</v>
      </c>
      <c r="F7" s="56"/>
      <c r="K7" s="71" t="s">
        <v>123</v>
      </c>
      <c r="L7" s="70"/>
      <c r="M7" s="70"/>
      <c r="N7" s="70"/>
      <c r="O7" s="70"/>
      <c r="P7" s="70"/>
    </row>
    <row r="8" spans="1:16" ht="37.5">
      <c r="A8" s="52" t="s">
        <v>102</v>
      </c>
      <c r="B8" s="53">
        <v>7</v>
      </c>
      <c r="C8" s="53">
        <v>7</v>
      </c>
      <c r="D8" s="53">
        <v>5</v>
      </c>
      <c r="E8" s="53">
        <v>4</v>
      </c>
      <c r="F8" s="57"/>
      <c r="K8" s="70"/>
      <c r="L8" s="70"/>
      <c r="M8" s="70"/>
      <c r="N8" s="70"/>
      <c r="O8" s="70"/>
      <c r="P8" s="70"/>
    </row>
    <row r="9" spans="1:25" ht="37.5">
      <c r="A9" s="52" t="s">
        <v>103</v>
      </c>
      <c r="B9" s="53">
        <v>6</v>
      </c>
      <c r="C9" s="53">
        <v>6</v>
      </c>
      <c r="D9" s="53">
        <v>4</v>
      </c>
      <c r="E9" s="53">
        <v>3</v>
      </c>
      <c r="F9" s="57"/>
      <c r="K9" s="71" t="s">
        <v>344</v>
      </c>
      <c r="L9" s="71"/>
      <c r="M9" s="71"/>
      <c r="N9" s="71"/>
      <c r="O9" s="71"/>
      <c r="P9" s="71"/>
      <c r="Q9" s="9"/>
      <c r="R9" s="9"/>
      <c r="S9" s="9"/>
      <c r="T9" s="9"/>
      <c r="U9" s="9"/>
      <c r="V9" s="9"/>
      <c r="W9" s="9"/>
      <c r="X9" s="9"/>
      <c r="Y9" s="9"/>
    </row>
    <row r="10" spans="1:25" ht="37.5">
      <c r="A10" s="52" t="s">
        <v>104</v>
      </c>
      <c r="B10" s="53">
        <v>0</v>
      </c>
      <c r="C10" s="53">
        <v>0</v>
      </c>
      <c r="D10" s="53">
        <v>0</v>
      </c>
      <c r="E10" s="53">
        <v>0</v>
      </c>
      <c r="F10" s="57"/>
      <c r="K10" s="71" t="s">
        <v>345</v>
      </c>
      <c r="L10" s="71"/>
      <c r="M10" s="71"/>
      <c r="N10" s="71"/>
      <c r="O10" s="71"/>
      <c r="P10" s="71"/>
      <c r="Q10" s="9"/>
      <c r="R10" s="9"/>
      <c r="S10" s="9"/>
      <c r="T10" s="9"/>
      <c r="U10" s="9"/>
      <c r="V10" s="9"/>
      <c r="W10" s="9"/>
      <c r="X10" s="9"/>
      <c r="Y10" s="9"/>
    </row>
    <row r="11" spans="1:6" ht="15.75" thickBot="1">
      <c r="A11" s="54" t="s">
        <v>149</v>
      </c>
      <c r="B11" s="55">
        <v>1</v>
      </c>
      <c r="C11" s="55">
        <v>1</v>
      </c>
      <c r="D11" s="55">
        <v>1</v>
      </c>
      <c r="E11" s="55">
        <v>1</v>
      </c>
      <c r="F11" s="57"/>
    </row>
    <row r="12" spans="11:27" ht="24.75">
      <c r="K12" s="150" t="s">
        <v>148</v>
      </c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68"/>
    </row>
    <row r="13" spans="1:9" ht="27.75">
      <c r="A13" s="61" t="s">
        <v>97</v>
      </c>
      <c r="B13" s="62" t="s">
        <v>107</v>
      </c>
      <c r="C13" s="62" t="s">
        <v>108</v>
      </c>
      <c r="D13" s="62" t="s">
        <v>109</v>
      </c>
      <c r="E13" s="62" t="s">
        <v>110</v>
      </c>
      <c r="F13" s="62" t="s">
        <v>111</v>
      </c>
      <c r="G13" s="62" t="s">
        <v>112</v>
      </c>
      <c r="H13" s="62" t="s">
        <v>113</v>
      </c>
      <c r="I13" s="62" t="s">
        <v>114</v>
      </c>
    </row>
    <row r="14" spans="1:9" ht="15">
      <c r="A14" s="63" t="s">
        <v>115</v>
      </c>
      <c r="B14" s="64">
        <v>2</v>
      </c>
      <c r="C14" s="64">
        <v>2</v>
      </c>
      <c r="D14" s="64">
        <v>2</v>
      </c>
      <c r="E14" s="64">
        <v>2</v>
      </c>
      <c r="F14" s="15" t="s">
        <v>116</v>
      </c>
      <c r="G14" s="15" t="s">
        <v>116</v>
      </c>
      <c r="H14" s="15" t="s">
        <v>116</v>
      </c>
      <c r="I14" s="15" t="s">
        <v>117</v>
      </c>
    </row>
    <row r="15" spans="1:9" ht="15">
      <c r="A15" s="63" t="s">
        <v>103</v>
      </c>
      <c r="B15" s="64">
        <v>2</v>
      </c>
      <c r="C15" s="64">
        <v>2</v>
      </c>
      <c r="D15" s="15">
        <v>2</v>
      </c>
      <c r="E15" s="64">
        <v>2</v>
      </c>
      <c r="F15" s="15" t="s">
        <v>116</v>
      </c>
      <c r="G15" s="15" t="s">
        <v>116</v>
      </c>
      <c r="H15" s="15" t="s">
        <v>116</v>
      </c>
      <c r="I15" s="15" t="s">
        <v>117</v>
      </c>
    </row>
    <row r="18" ht="18">
      <c r="A18" s="13" t="s">
        <v>118</v>
      </c>
    </row>
    <row r="35" ht="15.75">
      <c r="A35" s="65"/>
    </row>
    <row r="38" ht="15.75">
      <c r="A38" s="65"/>
    </row>
  </sheetData>
  <sheetProtection/>
  <mergeCells count="1">
    <mergeCell ref="A6:C6"/>
  </mergeCells>
  <printOptions/>
  <pageMargins left="0.75" right="0.75" top="1" bottom="1" header="0.5" footer="0.5"/>
  <pageSetup orientation="landscape" paperSize="9" scale="6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6"/>
  <sheetViews>
    <sheetView workbookViewId="0" topLeftCell="A1">
      <selection activeCell="D14" sqref="D14"/>
    </sheetView>
  </sheetViews>
  <sheetFormatPr defaultColWidth="11.125" defaultRowHeight="15.75"/>
  <cols>
    <col min="1" max="2" width="11.125" style="0" customWidth="1"/>
    <col min="3" max="3" width="17.625" style="0" bestFit="1" customWidth="1"/>
    <col min="4" max="4" width="11.375" style="0" customWidth="1"/>
    <col min="5" max="5" width="11.125" style="0" customWidth="1"/>
    <col min="6" max="6" width="13.125" style="0" bestFit="1" customWidth="1"/>
    <col min="7" max="8" width="11.125" style="0" customWidth="1"/>
    <col min="9" max="9" width="19.00390625" style="0" bestFit="1" customWidth="1"/>
  </cols>
  <sheetData>
    <row r="2" spans="2:10" ht="30">
      <c r="B2" s="45" t="s">
        <v>136</v>
      </c>
      <c r="J2" s="47" t="s">
        <v>140</v>
      </c>
    </row>
    <row r="3" spans="2:10" ht="18">
      <c r="B3" s="13" t="s">
        <v>137</v>
      </c>
      <c r="J3" s="17" t="s">
        <v>94</v>
      </c>
    </row>
    <row r="4" ht="18">
      <c r="B4" s="13" t="s">
        <v>91</v>
      </c>
    </row>
    <row r="5" ht="18">
      <c r="B5" s="13" t="s">
        <v>145</v>
      </c>
    </row>
    <row r="6" ht="18">
      <c r="B6" s="46" t="s">
        <v>92</v>
      </c>
    </row>
    <row r="8" spans="1:12" ht="18">
      <c r="A8" s="13"/>
      <c r="B8" s="13"/>
      <c r="D8" s="9"/>
      <c r="H8" s="9"/>
      <c r="I8" s="9"/>
      <c r="J8" s="9"/>
      <c r="K8" s="9"/>
      <c r="L8" s="9"/>
    </row>
    <row r="9" spans="1:12" ht="18">
      <c r="A9" s="13"/>
      <c r="B9" s="9" t="s">
        <v>93</v>
      </c>
      <c r="D9" s="9" t="s">
        <v>39</v>
      </c>
      <c r="H9" s="9" t="s">
        <v>38</v>
      </c>
      <c r="I9" s="9"/>
      <c r="J9" s="9"/>
      <c r="K9" s="9" t="s">
        <v>40</v>
      </c>
      <c r="L9" s="9"/>
    </row>
    <row r="10" spans="2:8" ht="15">
      <c r="B10" s="9" t="s">
        <v>138</v>
      </c>
      <c r="H10" s="9" t="s">
        <v>139</v>
      </c>
    </row>
    <row r="11" spans="2:12" ht="15">
      <c r="B11" s="8">
        <v>1</v>
      </c>
      <c r="C11" s="2" t="s">
        <v>43</v>
      </c>
      <c r="D11" s="2" t="s">
        <v>1</v>
      </c>
      <c r="E11" s="2" t="s">
        <v>2</v>
      </c>
      <c r="F11" s="10" t="s">
        <v>47</v>
      </c>
      <c r="H11" s="8">
        <v>1</v>
      </c>
      <c r="I11" s="2" t="s">
        <v>49</v>
      </c>
      <c r="J11" s="2" t="s">
        <v>1</v>
      </c>
      <c r="K11" s="2" t="s">
        <v>2</v>
      </c>
      <c r="L11" s="10" t="s">
        <v>53</v>
      </c>
    </row>
    <row r="12" spans="2:11" ht="15">
      <c r="B12" s="8">
        <v>2</v>
      </c>
      <c r="C12" s="2" t="s">
        <v>43</v>
      </c>
      <c r="D12" s="2" t="s">
        <v>1</v>
      </c>
      <c r="E12" s="2" t="s">
        <v>3</v>
      </c>
      <c r="H12" s="8">
        <v>2</v>
      </c>
      <c r="I12" s="2" t="s">
        <v>49</v>
      </c>
      <c r="J12" s="2" t="s">
        <v>1</v>
      </c>
      <c r="K12" s="2" t="s">
        <v>3</v>
      </c>
    </row>
    <row r="13" spans="2:11" ht="15">
      <c r="B13" s="8">
        <v>3</v>
      </c>
      <c r="C13" s="2" t="s">
        <v>43</v>
      </c>
      <c r="D13" s="2" t="s">
        <v>1</v>
      </c>
      <c r="E13" s="2" t="s">
        <v>4</v>
      </c>
      <c r="H13" s="8">
        <v>3</v>
      </c>
      <c r="I13" s="6" t="s">
        <v>48</v>
      </c>
      <c r="J13" s="6" t="s">
        <v>1</v>
      </c>
      <c r="K13" s="6" t="s">
        <v>2</v>
      </c>
    </row>
    <row r="14" spans="2:11" ht="15">
      <c r="B14" s="8">
        <v>4</v>
      </c>
      <c r="C14" s="2" t="s">
        <v>43</v>
      </c>
      <c r="D14" s="2" t="s">
        <v>1</v>
      </c>
      <c r="E14" s="2" t="s">
        <v>5</v>
      </c>
      <c r="H14" s="8">
        <v>4</v>
      </c>
      <c r="I14" s="6" t="s">
        <v>48</v>
      </c>
      <c r="J14" s="6" t="s">
        <v>1</v>
      </c>
      <c r="K14" s="6" t="s">
        <v>3</v>
      </c>
    </row>
    <row r="15" spans="2:11" ht="15">
      <c r="B15" s="8">
        <v>5</v>
      </c>
      <c r="C15" s="6" t="s">
        <v>44</v>
      </c>
      <c r="D15" s="6" t="s">
        <v>1</v>
      </c>
      <c r="E15" s="6" t="s">
        <v>2</v>
      </c>
      <c r="H15" s="8">
        <v>5</v>
      </c>
      <c r="I15" s="5" t="s">
        <v>50</v>
      </c>
      <c r="J15" s="5" t="s">
        <v>1</v>
      </c>
      <c r="K15" s="5" t="s">
        <v>2</v>
      </c>
    </row>
    <row r="16" spans="2:11" ht="15">
      <c r="B16" s="8">
        <v>6</v>
      </c>
      <c r="C16" s="6" t="s">
        <v>44</v>
      </c>
      <c r="D16" s="6" t="s">
        <v>1</v>
      </c>
      <c r="E16" s="6" t="s">
        <v>3</v>
      </c>
      <c r="H16" s="8">
        <v>6</v>
      </c>
      <c r="I16" s="5" t="s">
        <v>50</v>
      </c>
      <c r="J16" s="5" t="s">
        <v>1</v>
      </c>
      <c r="K16" s="5" t="s">
        <v>3</v>
      </c>
    </row>
    <row r="17" spans="2:11" ht="15">
      <c r="B17" s="8">
        <v>7</v>
      </c>
      <c r="C17" s="6" t="s">
        <v>44</v>
      </c>
      <c r="D17" s="6" t="s">
        <v>1</v>
      </c>
      <c r="E17" s="6" t="s">
        <v>4</v>
      </c>
      <c r="H17" s="8">
        <v>7</v>
      </c>
      <c r="I17" s="1" t="s">
        <v>51</v>
      </c>
      <c r="J17" s="1" t="s">
        <v>1</v>
      </c>
      <c r="K17" s="1" t="s">
        <v>2</v>
      </c>
    </row>
    <row r="18" spans="2:11" ht="15">
      <c r="B18" s="8">
        <v>8</v>
      </c>
      <c r="C18" s="6" t="s">
        <v>44</v>
      </c>
      <c r="D18" s="6" t="s">
        <v>1</v>
      </c>
      <c r="E18" s="6" t="s">
        <v>5</v>
      </c>
      <c r="H18" s="8">
        <v>8</v>
      </c>
      <c r="I18" s="1" t="s">
        <v>51</v>
      </c>
      <c r="J18" s="1" t="s">
        <v>1</v>
      </c>
      <c r="K18" s="1" t="s">
        <v>3</v>
      </c>
    </row>
    <row r="19" spans="2:11" ht="15">
      <c r="B19" s="8">
        <v>9</v>
      </c>
      <c r="C19" s="5" t="s">
        <v>42</v>
      </c>
      <c r="D19" s="5" t="s">
        <v>1</v>
      </c>
      <c r="E19" s="5" t="s">
        <v>2</v>
      </c>
      <c r="H19" s="8">
        <v>9</v>
      </c>
      <c r="I19" s="6" t="s">
        <v>48</v>
      </c>
      <c r="J19" s="6" t="s">
        <v>16</v>
      </c>
      <c r="K19" s="6" t="s">
        <v>2</v>
      </c>
    </row>
    <row r="20" spans="2:11" ht="15">
      <c r="B20" s="8">
        <v>10</v>
      </c>
      <c r="C20" s="5" t="s">
        <v>42</v>
      </c>
      <c r="D20" s="5" t="s">
        <v>1</v>
      </c>
      <c r="E20" s="5" t="s">
        <v>3</v>
      </c>
      <c r="H20" s="8">
        <v>10</v>
      </c>
      <c r="I20" s="2" t="s">
        <v>49</v>
      </c>
      <c r="J20" s="2" t="s">
        <v>16</v>
      </c>
      <c r="K20" s="2" t="s">
        <v>2</v>
      </c>
    </row>
    <row r="21" spans="2:11" ht="15">
      <c r="B21" s="8">
        <v>11</v>
      </c>
      <c r="C21" s="5" t="s">
        <v>42</v>
      </c>
      <c r="D21" s="5" t="s">
        <v>1</v>
      </c>
      <c r="E21" s="5" t="s">
        <v>4</v>
      </c>
      <c r="H21" s="8">
        <v>11</v>
      </c>
      <c r="I21" s="5" t="s">
        <v>50</v>
      </c>
      <c r="J21" s="5" t="s">
        <v>16</v>
      </c>
      <c r="K21" s="5" t="s">
        <v>2</v>
      </c>
    </row>
    <row r="22" spans="2:11" ht="15">
      <c r="B22" s="8">
        <v>12</v>
      </c>
      <c r="C22" s="5" t="s">
        <v>42</v>
      </c>
      <c r="D22" s="5" t="s">
        <v>1</v>
      </c>
      <c r="E22" s="5" t="s">
        <v>5</v>
      </c>
      <c r="H22" s="8">
        <v>12</v>
      </c>
      <c r="I22" s="1" t="s">
        <v>51</v>
      </c>
      <c r="J22" s="1" t="s">
        <v>16</v>
      </c>
      <c r="K22" s="1" t="s">
        <v>2</v>
      </c>
    </row>
    <row r="23" spans="2:11" ht="15">
      <c r="B23" s="8">
        <v>13</v>
      </c>
      <c r="C23" s="1" t="s">
        <v>41</v>
      </c>
      <c r="D23" s="1" t="s">
        <v>1</v>
      </c>
      <c r="E23" s="1" t="s">
        <v>2</v>
      </c>
      <c r="H23" s="8">
        <v>13</v>
      </c>
      <c r="I23" s="6" t="s">
        <v>48</v>
      </c>
      <c r="J23" s="6" t="s">
        <v>52</v>
      </c>
      <c r="K23" s="6" t="s">
        <v>2</v>
      </c>
    </row>
    <row r="24" spans="2:11" ht="15">
      <c r="B24" s="8">
        <v>14</v>
      </c>
      <c r="C24" s="1" t="s">
        <v>41</v>
      </c>
      <c r="D24" s="1" t="s">
        <v>1</v>
      </c>
      <c r="E24" s="1" t="s">
        <v>3</v>
      </c>
      <c r="H24" s="8">
        <v>14</v>
      </c>
      <c r="I24" s="2" t="s">
        <v>49</v>
      </c>
      <c r="J24" s="2" t="s">
        <v>52</v>
      </c>
      <c r="K24" s="2" t="s">
        <v>2</v>
      </c>
    </row>
    <row r="25" spans="2:11" ht="15">
      <c r="B25" s="8">
        <v>15</v>
      </c>
      <c r="C25" s="1" t="s">
        <v>41</v>
      </c>
      <c r="D25" s="1" t="s">
        <v>1</v>
      </c>
      <c r="E25" s="1" t="s">
        <v>4</v>
      </c>
      <c r="H25" s="8">
        <v>15</v>
      </c>
      <c r="I25" s="5" t="s">
        <v>50</v>
      </c>
      <c r="J25" s="5" t="s">
        <v>52</v>
      </c>
      <c r="K25" s="5" t="s">
        <v>2</v>
      </c>
    </row>
    <row r="26" spans="2:11" ht="15">
      <c r="B26" s="8">
        <v>16</v>
      </c>
      <c r="C26" s="1" t="s">
        <v>41</v>
      </c>
      <c r="D26" s="1" t="s">
        <v>1</v>
      </c>
      <c r="E26" s="1" t="s">
        <v>5</v>
      </c>
      <c r="H26" s="8">
        <v>16</v>
      </c>
      <c r="I26" s="1" t="s">
        <v>51</v>
      </c>
      <c r="J26" s="1" t="s">
        <v>52</v>
      </c>
      <c r="K26" s="1" t="s">
        <v>2</v>
      </c>
    </row>
    <row r="27" spans="2:11" ht="15">
      <c r="B27" s="8">
        <v>17</v>
      </c>
      <c r="C27" s="6" t="s">
        <v>44</v>
      </c>
      <c r="D27" s="6" t="s">
        <v>46</v>
      </c>
      <c r="E27" s="6" t="s">
        <v>2</v>
      </c>
      <c r="H27" s="8">
        <v>17</v>
      </c>
      <c r="I27" s="6" t="s">
        <v>48</v>
      </c>
      <c r="J27" s="6" t="s">
        <v>29</v>
      </c>
      <c r="K27" s="6" t="s">
        <v>2</v>
      </c>
    </row>
    <row r="28" spans="2:11" ht="15">
      <c r="B28" s="8">
        <v>18</v>
      </c>
      <c r="C28" s="6" t="s">
        <v>44</v>
      </c>
      <c r="D28" s="6" t="s">
        <v>46</v>
      </c>
      <c r="E28" s="6" t="s">
        <v>3</v>
      </c>
      <c r="H28" s="8">
        <v>18</v>
      </c>
      <c r="I28" s="2" t="s">
        <v>49</v>
      </c>
      <c r="J28" s="2" t="s">
        <v>29</v>
      </c>
      <c r="K28" s="2" t="s">
        <v>2</v>
      </c>
    </row>
    <row r="29" spans="2:11" ht="15">
      <c r="B29" s="8">
        <v>19</v>
      </c>
      <c r="C29" s="2" t="s">
        <v>43</v>
      </c>
      <c r="D29" s="2" t="s">
        <v>46</v>
      </c>
      <c r="E29" s="2" t="s">
        <v>2</v>
      </c>
      <c r="H29" s="8">
        <v>19</v>
      </c>
      <c r="I29" s="5" t="s">
        <v>50</v>
      </c>
      <c r="J29" s="5" t="s">
        <v>29</v>
      </c>
      <c r="K29" s="5" t="s">
        <v>2</v>
      </c>
    </row>
    <row r="30" spans="2:11" ht="15">
      <c r="B30" s="8">
        <v>20</v>
      </c>
      <c r="C30" s="2" t="s">
        <v>43</v>
      </c>
      <c r="D30" s="2" t="s">
        <v>46</v>
      </c>
      <c r="E30" s="2" t="s">
        <v>3</v>
      </c>
      <c r="H30" s="8">
        <v>20</v>
      </c>
      <c r="I30" s="1" t="s">
        <v>51</v>
      </c>
      <c r="J30" s="1" t="s">
        <v>29</v>
      </c>
      <c r="K30" s="1" t="s">
        <v>2</v>
      </c>
    </row>
    <row r="31" spans="2:5" ht="15">
      <c r="B31" s="8">
        <v>21</v>
      </c>
      <c r="C31" s="5" t="s">
        <v>42</v>
      </c>
      <c r="D31" s="5" t="s">
        <v>46</v>
      </c>
      <c r="E31" s="5" t="s">
        <v>2</v>
      </c>
    </row>
    <row r="32" spans="2:5" ht="15">
      <c r="B32" s="8">
        <v>22</v>
      </c>
      <c r="C32" s="5" t="s">
        <v>42</v>
      </c>
      <c r="D32" s="5" t="s">
        <v>46</v>
      </c>
      <c r="E32" s="5" t="s">
        <v>3</v>
      </c>
    </row>
    <row r="33" spans="2:5" ht="15">
      <c r="B33" s="8">
        <v>23</v>
      </c>
      <c r="C33" s="1" t="s">
        <v>41</v>
      </c>
      <c r="D33" s="1" t="s">
        <v>46</v>
      </c>
      <c r="E33" s="1" t="s">
        <v>2</v>
      </c>
    </row>
    <row r="34" spans="2:5" ht="15">
      <c r="B34" s="8">
        <v>24</v>
      </c>
      <c r="C34" s="1" t="s">
        <v>41</v>
      </c>
      <c r="D34" s="1" t="s">
        <v>46</v>
      </c>
      <c r="E34" s="1" t="s">
        <v>3</v>
      </c>
    </row>
    <row r="35" spans="2:5" ht="15">
      <c r="B35" s="8">
        <v>25</v>
      </c>
      <c r="C35" s="6" t="s">
        <v>44</v>
      </c>
      <c r="D35" s="6" t="s">
        <v>29</v>
      </c>
      <c r="E35" s="6" t="s">
        <v>2</v>
      </c>
    </row>
    <row r="36" spans="2:5" ht="15">
      <c r="B36" s="8">
        <v>26</v>
      </c>
      <c r="C36" s="2" t="s">
        <v>43</v>
      </c>
      <c r="D36" s="2" t="s">
        <v>29</v>
      </c>
      <c r="E36" s="2" t="s">
        <v>2</v>
      </c>
    </row>
    <row r="37" spans="2:5" ht="15">
      <c r="B37" s="8">
        <v>27</v>
      </c>
      <c r="C37" s="5" t="s">
        <v>42</v>
      </c>
      <c r="D37" s="5" t="s">
        <v>29</v>
      </c>
      <c r="E37" s="5" t="s">
        <v>2</v>
      </c>
    </row>
    <row r="38" spans="2:5" ht="15">
      <c r="B38" s="8">
        <v>28</v>
      </c>
      <c r="C38" s="1" t="s">
        <v>41</v>
      </c>
      <c r="D38" s="1" t="s">
        <v>29</v>
      </c>
      <c r="E38" s="1" t="s">
        <v>2</v>
      </c>
    </row>
    <row r="39" ht="15">
      <c r="B39" s="8"/>
    </row>
    <row r="40" ht="15">
      <c r="B40" s="8"/>
    </row>
    <row r="41" ht="15">
      <c r="B41" s="8"/>
    </row>
    <row r="42" ht="15">
      <c r="B42" s="8"/>
    </row>
    <row r="43" ht="15">
      <c r="B43" s="8"/>
    </row>
    <row r="44" ht="15">
      <c r="B44" s="8"/>
    </row>
    <row r="45" ht="15">
      <c r="B45" s="8"/>
    </row>
    <row r="46" ht="15">
      <c r="B46" s="8"/>
    </row>
  </sheetData>
  <sheetProtection/>
  <printOptions/>
  <pageMargins left="0.75" right="0.75" top="1" bottom="1" header="0.5" footer="0.5"/>
  <pageSetup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84"/>
  <sheetViews>
    <sheetView workbookViewId="0" topLeftCell="Z26">
      <selection activeCell="AI41" sqref="AI41"/>
    </sheetView>
  </sheetViews>
  <sheetFormatPr defaultColWidth="11.125" defaultRowHeight="15.75"/>
  <cols>
    <col min="1" max="1" width="9.625" style="0" customWidth="1"/>
    <col min="2" max="2" width="10.375" style="0" hidden="1" customWidth="1"/>
    <col min="3" max="3" width="23.00390625" style="0" bestFit="1" customWidth="1"/>
    <col min="4" max="4" width="13.50390625" style="8" customWidth="1"/>
    <col min="5" max="5" width="8.875" style="0" customWidth="1"/>
    <col min="6" max="6" width="8.625" style="0" customWidth="1"/>
    <col min="7" max="7" width="8.875" style="0" customWidth="1"/>
    <col min="8" max="8" width="12.50390625" style="0" customWidth="1"/>
    <col min="9" max="9" width="24.125" style="0" customWidth="1"/>
    <col min="10" max="10" width="8.625" style="0" customWidth="1"/>
    <col min="11" max="11" width="9.125" style="0" customWidth="1"/>
    <col min="12" max="13" width="11.125" style="0" customWidth="1"/>
    <col min="14" max="14" width="24.625" style="0" customWidth="1"/>
    <col min="15" max="15" width="9.625" style="0" customWidth="1"/>
    <col min="16" max="16" width="9.375" style="0" customWidth="1"/>
    <col min="17" max="17" width="12.375" style="0" customWidth="1"/>
    <col min="18" max="18" width="11.125" style="0" customWidth="1"/>
    <col min="19" max="19" width="22.625" style="0" customWidth="1"/>
    <col min="20" max="20" width="8.125" style="0" customWidth="1"/>
    <col min="21" max="21" width="7.875" style="0" customWidth="1"/>
    <col min="22" max="22" width="11.125" style="0" customWidth="1"/>
    <col min="23" max="23" width="12.125" style="0" customWidth="1"/>
    <col min="24" max="24" width="24.375" style="0" customWidth="1"/>
    <col min="25" max="25" width="10.00390625" style="0" customWidth="1"/>
    <col min="26" max="26" width="11.125" style="0" customWidth="1"/>
    <col min="27" max="27" width="5.375" style="0" customWidth="1"/>
    <col min="28" max="28" width="11.125" style="0" customWidth="1"/>
    <col min="29" max="29" width="26.00390625" style="0" customWidth="1"/>
    <col min="30" max="30" width="10.875" style="0" customWidth="1"/>
    <col min="31" max="31" width="10.50390625" style="0" customWidth="1"/>
    <col min="32" max="32" width="14.125" style="0" customWidth="1"/>
    <col min="33" max="33" width="10.125" style="0" customWidth="1"/>
    <col min="34" max="34" width="21.375" style="0" customWidth="1"/>
    <col min="35" max="35" width="8.125" style="0" customWidth="1"/>
    <col min="36" max="36" width="7.50390625" style="0" customWidth="1"/>
    <col min="37" max="38" width="11.125" style="0" customWidth="1"/>
    <col min="39" max="39" width="16.625" style="0" customWidth="1"/>
    <col min="40" max="40" width="11.00390625" style="0" customWidth="1"/>
    <col min="41" max="41" width="10.375" style="0" customWidth="1"/>
    <col min="42" max="42" width="19.00390625" style="0" customWidth="1"/>
    <col min="43" max="44" width="11.125" style="0" customWidth="1"/>
    <col min="45" max="45" width="6.125" style="0" customWidth="1"/>
    <col min="46" max="46" width="11.125" style="0" customWidth="1"/>
    <col min="47" max="47" width="20.125" style="0" customWidth="1"/>
    <col min="48" max="49" width="11.50390625" style="0" customWidth="1"/>
  </cols>
  <sheetData>
    <row r="1" spans="1:49" ht="18">
      <c r="A1" s="13" t="s">
        <v>151</v>
      </c>
      <c r="B1" s="127"/>
      <c r="C1" s="127"/>
      <c r="D1" s="14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84"/>
      <c r="AQ1" s="84"/>
      <c r="AR1" s="84"/>
      <c r="AS1" s="84"/>
      <c r="AT1" s="84"/>
      <c r="AU1" s="84"/>
      <c r="AV1" s="84"/>
      <c r="AW1" s="84"/>
    </row>
    <row r="2" spans="1:49" ht="18">
      <c r="A2" s="127"/>
      <c r="B2" s="127"/>
      <c r="C2" s="127"/>
      <c r="D2" s="14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84"/>
      <c r="AQ2" s="84"/>
      <c r="AR2" s="84"/>
      <c r="AS2" s="84"/>
      <c r="AT2" s="84"/>
      <c r="AU2" s="84"/>
      <c r="AV2" s="84"/>
      <c r="AW2" s="84"/>
    </row>
    <row r="3" spans="1:49" ht="18">
      <c r="A3" s="13" t="s">
        <v>150</v>
      </c>
      <c r="B3" s="127"/>
      <c r="C3" s="127"/>
      <c r="D3" s="14"/>
      <c r="E3" s="127"/>
      <c r="F3" s="127"/>
      <c r="G3" s="127"/>
      <c r="H3" s="127" t="s">
        <v>150</v>
      </c>
      <c r="I3" s="127"/>
      <c r="J3" s="127"/>
      <c r="K3" s="127"/>
      <c r="L3" s="127"/>
      <c r="M3" s="127"/>
      <c r="N3" s="127"/>
      <c r="O3" s="127"/>
      <c r="P3" s="127"/>
      <c r="Q3" s="127"/>
      <c r="R3" s="13" t="s">
        <v>330</v>
      </c>
      <c r="S3" s="127"/>
      <c r="T3" s="127"/>
      <c r="U3" s="127"/>
      <c r="V3" s="127"/>
      <c r="W3" s="127"/>
      <c r="X3" s="127"/>
      <c r="Y3" s="127"/>
      <c r="Z3" s="127"/>
      <c r="AA3" s="127"/>
      <c r="AB3" s="13" t="s">
        <v>330</v>
      </c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84"/>
      <c r="AQ3" s="84"/>
      <c r="AR3" s="84"/>
      <c r="AS3" s="84"/>
      <c r="AT3" s="84"/>
      <c r="AU3" s="84"/>
      <c r="AV3" s="84"/>
      <c r="AW3" s="84"/>
    </row>
    <row r="4" spans="2:49" ht="18">
      <c r="B4" s="127"/>
      <c r="C4" s="127"/>
      <c r="D4" s="14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84"/>
      <c r="AQ4" s="84"/>
      <c r="AR4" s="84"/>
      <c r="AS4" s="84"/>
      <c r="AT4" s="84"/>
      <c r="AU4" s="84"/>
      <c r="AV4" s="84"/>
      <c r="AW4" s="84"/>
    </row>
    <row r="5" spans="1:49" ht="18">
      <c r="A5" s="13" t="s">
        <v>30</v>
      </c>
      <c r="B5" s="127"/>
      <c r="C5" s="127"/>
      <c r="D5" s="14"/>
      <c r="E5" s="127"/>
      <c r="F5" s="127"/>
      <c r="G5" s="127"/>
      <c r="H5" s="13" t="s">
        <v>22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41"/>
      <c r="T5" s="141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84"/>
      <c r="AQ5" s="84"/>
      <c r="AR5" s="84"/>
      <c r="AS5" s="84"/>
      <c r="AT5" s="84"/>
      <c r="AU5" s="84"/>
      <c r="AV5" s="84"/>
      <c r="AW5" s="84"/>
    </row>
    <row r="6" spans="1:49" ht="18">
      <c r="A6" s="16"/>
      <c r="B6" s="17" t="s">
        <v>31</v>
      </c>
      <c r="C6" s="17"/>
      <c r="D6" s="27"/>
      <c r="E6" s="17"/>
      <c r="F6" s="17">
        <v>1</v>
      </c>
      <c r="G6" s="16"/>
      <c r="H6" s="16"/>
      <c r="I6" s="16"/>
      <c r="J6" s="16"/>
      <c r="K6" s="16"/>
      <c r="L6" s="16"/>
      <c r="M6" s="127"/>
      <c r="N6" s="127"/>
      <c r="O6" s="127"/>
      <c r="P6" s="127"/>
      <c r="Q6" s="127"/>
      <c r="R6" s="127"/>
      <c r="S6" s="141"/>
      <c r="T6" s="141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84"/>
      <c r="AQ6" s="84"/>
      <c r="AR6" s="84"/>
      <c r="AS6" s="84"/>
      <c r="AT6" s="84"/>
      <c r="AU6" s="84"/>
      <c r="AV6" s="84"/>
      <c r="AW6" s="84"/>
    </row>
    <row r="7" spans="1:49" ht="18">
      <c r="A7" s="18" t="s">
        <v>54</v>
      </c>
      <c r="B7" s="79">
        <v>1</v>
      </c>
      <c r="C7" s="20" t="s">
        <v>176</v>
      </c>
      <c r="D7" s="162" t="s">
        <v>299</v>
      </c>
      <c r="E7" s="21">
        <v>12.67</v>
      </c>
      <c r="F7" s="21">
        <v>1</v>
      </c>
      <c r="G7" s="16"/>
      <c r="H7" s="16"/>
      <c r="I7" s="16"/>
      <c r="J7" s="16"/>
      <c r="K7" s="16"/>
      <c r="L7" s="22"/>
      <c r="M7" s="127"/>
      <c r="N7" s="127"/>
      <c r="O7" s="127"/>
      <c r="P7" s="127"/>
      <c r="Q7" s="127"/>
      <c r="R7" s="127"/>
      <c r="S7" s="141"/>
      <c r="T7" s="141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84"/>
      <c r="AQ7" s="84"/>
      <c r="AR7" s="84"/>
      <c r="AS7" s="84"/>
      <c r="AT7" s="84"/>
      <c r="AU7" s="84"/>
      <c r="AV7" s="84"/>
      <c r="AW7" s="84"/>
    </row>
    <row r="8" spans="1:49" ht="18">
      <c r="A8" s="23" t="s">
        <v>55</v>
      </c>
      <c r="B8" s="74">
        <v>24</v>
      </c>
      <c r="C8" s="20" t="s">
        <v>187</v>
      </c>
      <c r="D8" s="163" t="s">
        <v>303</v>
      </c>
      <c r="E8" s="25">
        <v>6</v>
      </c>
      <c r="F8" s="25">
        <v>3</v>
      </c>
      <c r="G8" s="16"/>
      <c r="H8" s="16"/>
      <c r="I8" s="16"/>
      <c r="J8" s="16"/>
      <c r="K8" s="16"/>
      <c r="L8" s="16"/>
      <c r="M8" s="127"/>
      <c r="N8" s="127"/>
      <c r="O8" s="127"/>
      <c r="P8" s="127"/>
      <c r="Q8" s="127"/>
      <c r="R8" s="127"/>
      <c r="S8" s="141"/>
      <c r="T8" s="141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84"/>
      <c r="AQ8" s="84"/>
      <c r="AR8" s="84"/>
      <c r="AS8" s="84"/>
      <c r="AT8" s="84"/>
      <c r="AU8" s="84"/>
      <c r="AV8" s="84"/>
      <c r="AW8" s="84"/>
    </row>
    <row r="9" spans="1:49" ht="18">
      <c r="A9" s="26" t="s">
        <v>56</v>
      </c>
      <c r="B9" s="79">
        <v>25</v>
      </c>
      <c r="C9" s="20" t="s">
        <v>175</v>
      </c>
      <c r="D9" s="162" t="s">
        <v>300</v>
      </c>
      <c r="E9" s="21">
        <v>9</v>
      </c>
      <c r="F9" s="21">
        <v>2</v>
      </c>
      <c r="G9" s="16"/>
      <c r="H9" s="17" t="s">
        <v>57</v>
      </c>
      <c r="I9" s="27" t="s">
        <v>33</v>
      </c>
      <c r="J9" s="27"/>
      <c r="K9" s="17">
        <v>13</v>
      </c>
      <c r="L9" s="16"/>
      <c r="M9" s="127"/>
      <c r="N9" s="127"/>
      <c r="O9" s="127"/>
      <c r="P9" s="127"/>
      <c r="Q9" s="127"/>
      <c r="R9" s="127"/>
      <c r="S9" s="141"/>
      <c r="T9" s="141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84"/>
      <c r="AQ9" s="84"/>
      <c r="AR9" s="84"/>
      <c r="AS9" s="84"/>
      <c r="AT9" s="84"/>
      <c r="AU9" s="84"/>
      <c r="AV9" s="84"/>
      <c r="AW9" s="84"/>
    </row>
    <row r="10" spans="1:49" ht="18">
      <c r="A10" s="28" t="s">
        <v>58</v>
      </c>
      <c r="B10" s="80">
        <v>48</v>
      </c>
      <c r="C10" s="147">
        <v>48</v>
      </c>
      <c r="D10" s="160"/>
      <c r="E10" s="30"/>
      <c r="F10" s="30"/>
      <c r="G10" s="16"/>
      <c r="H10" s="18" t="s">
        <v>54</v>
      </c>
      <c r="I10" s="20" t="s">
        <v>187</v>
      </c>
      <c r="J10" s="102">
        <v>5.06</v>
      </c>
      <c r="K10" s="31">
        <v>3</v>
      </c>
      <c r="L10" s="16"/>
      <c r="M10" s="127"/>
      <c r="N10" s="127"/>
      <c r="O10" s="127"/>
      <c r="P10" s="127"/>
      <c r="Q10" s="127"/>
      <c r="R10" s="127"/>
      <c r="S10" s="141"/>
      <c r="T10" s="141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84"/>
      <c r="AQ10" s="84"/>
      <c r="AR10" s="84"/>
      <c r="AS10" s="84"/>
      <c r="AT10" s="84"/>
      <c r="AU10" s="84"/>
      <c r="AV10" s="84"/>
      <c r="AW10" s="84"/>
    </row>
    <row r="11" spans="1:49" ht="18">
      <c r="A11" s="22"/>
      <c r="B11" s="22"/>
      <c r="C11" s="22"/>
      <c r="D11" s="164"/>
      <c r="E11" s="22"/>
      <c r="F11" s="22"/>
      <c r="G11" s="16"/>
      <c r="H11" s="23" t="s">
        <v>55</v>
      </c>
      <c r="I11" s="79">
        <v>4.1</v>
      </c>
      <c r="J11" s="93"/>
      <c r="K11" s="19"/>
      <c r="L11" s="16"/>
      <c r="M11" s="127"/>
      <c r="N11" s="127"/>
      <c r="O11" s="127"/>
      <c r="P11" s="127"/>
      <c r="Q11" s="127"/>
      <c r="R11" s="13" t="s">
        <v>37</v>
      </c>
      <c r="S11" s="141"/>
      <c r="T11" s="141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84"/>
      <c r="AQ11" s="84"/>
      <c r="AR11" s="84"/>
      <c r="AS11" s="84"/>
      <c r="AT11" s="84"/>
      <c r="AU11" s="84"/>
      <c r="AV11" s="84"/>
      <c r="AW11" s="84"/>
    </row>
    <row r="12" spans="1:49" ht="18">
      <c r="A12" s="22"/>
      <c r="B12" s="17" t="s">
        <v>34</v>
      </c>
      <c r="C12" s="17"/>
      <c r="D12" s="27"/>
      <c r="E12" s="17"/>
      <c r="F12" s="17">
        <v>2</v>
      </c>
      <c r="G12" s="16"/>
      <c r="H12" s="26" t="s">
        <v>56</v>
      </c>
      <c r="I12" s="20" t="s">
        <v>193</v>
      </c>
      <c r="J12" s="93">
        <v>9.27</v>
      </c>
      <c r="K12" s="19">
        <v>2</v>
      </c>
      <c r="L12" s="16"/>
      <c r="M12" s="127"/>
      <c r="N12" s="127"/>
      <c r="O12" s="127"/>
      <c r="P12" s="127"/>
      <c r="Q12" s="127"/>
      <c r="R12" s="127"/>
      <c r="S12" s="141"/>
      <c r="T12" s="141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84"/>
      <c r="AQ12" s="84"/>
      <c r="AR12" s="84"/>
      <c r="AS12" s="84"/>
      <c r="AT12" s="84"/>
      <c r="AU12" s="84"/>
      <c r="AV12" s="84"/>
      <c r="AW12" s="84"/>
    </row>
    <row r="13" spans="1:49" ht="18">
      <c r="A13" s="18" t="s">
        <v>54</v>
      </c>
      <c r="B13" s="75">
        <v>12</v>
      </c>
      <c r="C13" s="20" t="s">
        <v>188</v>
      </c>
      <c r="D13" s="165" t="s">
        <v>302</v>
      </c>
      <c r="E13" s="31">
        <v>13.67</v>
      </c>
      <c r="F13" s="31">
        <v>1</v>
      </c>
      <c r="G13" s="16"/>
      <c r="H13" s="28" t="s">
        <v>58</v>
      </c>
      <c r="I13" s="20" t="s">
        <v>221</v>
      </c>
      <c r="J13" s="103">
        <v>12.73</v>
      </c>
      <c r="K13" s="29">
        <v>1</v>
      </c>
      <c r="L13" s="16"/>
      <c r="M13" s="127"/>
      <c r="N13" s="127"/>
      <c r="O13" s="127"/>
      <c r="P13" s="127"/>
      <c r="Q13" s="127"/>
      <c r="R13" s="127"/>
      <c r="S13" s="141"/>
      <c r="T13" s="141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84"/>
      <c r="AQ13" s="84"/>
      <c r="AR13" s="84"/>
      <c r="AS13" s="84"/>
      <c r="AT13" s="84"/>
      <c r="AU13" s="84"/>
      <c r="AV13" s="84"/>
      <c r="AW13" s="84"/>
    </row>
    <row r="14" spans="1:49" ht="18">
      <c r="A14" s="23" t="s">
        <v>55</v>
      </c>
      <c r="B14" s="75">
        <v>13</v>
      </c>
      <c r="C14" s="20" t="s">
        <v>221</v>
      </c>
      <c r="D14" s="161" t="s">
        <v>302</v>
      </c>
      <c r="E14" s="19">
        <v>7.42</v>
      </c>
      <c r="F14" s="19">
        <v>4</v>
      </c>
      <c r="G14" s="16"/>
      <c r="H14" s="16"/>
      <c r="I14" s="16"/>
      <c r="J14" s="16"/>
      <c r="K14" s="16"/>
      <c r="L14" s="16"/>
      <c r="M14" s="127"/>
      <c r="N14" s="127"/>
      <c r="O14" s="127"/>
      <c r="P14" s="127"/>
      <c r="Q14" s="127"/>
      <c r="R14" s="16"/>
      <c r="S14" s="27" t="s">
        <v>59</v>
      </c>
      <c r="T14" s="27"/>
      <c r="U14" s="17">
        <v>23</v>
      </c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84"/>
      <c r="AQ14" s="84"/>
      <c r="AR14" s="84"/>
      <c r="AS14" s="84"/>
      <c r="AT14" s="84"/>
      <c r="AU14" s="84"/>
      <c r="AV14" s="84"/>
      <c r="AW14" s="84"/>
    </row>
    <row r="15" spans="1:49" ht="18">
      <c r="A15" s="26" t="s">
        <v>56</v>
      </c>
      <c r="B15" s="75">
        <v>36</v>
      </c>
      <c r="C15" s="20" t="s">
        <v>184</v>
      </c>
      <c r="D15" s="161" t="s">
        <v>304</v>
      </c>
      <c r="E15" s="19">
        <v>11.76</v>
      </c>
      <c r="F15" s="19">
        <v>2</v>
      </c>
      <c r="G15" s="16"/>
      <c r="H15" s="16"/>
      <c r="I15" s="16"/>
      <c r="J15" s="16"/>
      <c r="K15" s="16"/>
      <c r="L15" s="16"/>
      <c r="M15" s="127"/>
      <c r="N15" s="127"/>
      <c r="O15" s="127"/>
      <c r="P15" s="127"/>
      <c r="Q15" s="127"/>
      <c r="R15" s="18" t="s">
        <v>54</v>
      </c>
      <c r="S15" s="20" t="s">
        <v>176</v>
      </c>
      <c r="T15" s="94">
        <v>12.1</v>
      </c>
      <c r="U15" s="21">
        <v>3</v>
      </c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84"/>
      <c r="AQ15" s="84"/>
      <c r="AR15" s="84"/>
      <c r="AS15" s="84"/>
      <c r="AT15" s="84"/>
      <c r="AU15" s="84"/>
      <c r="AV15" s="84"/>
      <c r="AW15" s="84"/>
    </row>
    <row r="16" spans="1:49" ht="18">
      <c r="A16" s="28" t="s">
        <v>58</v>
      </c>
      <c r="B16" s="75">
        <v>37</v>
      </c>
      <c r="C16" s="20" t="s">
        <v>193</v>
      </c>
      <c r="D16" s="166" t="s">
        <v>301</v>
      </c>
      <c r="E16" s="29">
        <v>11.7</v>
      </c>
      <c r="F16" s="29">
        <v>3</v>
      </c>
      <c r="G16" s="16"/>
      <c r="H16" s="16"/>
      <c r="I16" s="16"/>
      <c r="J16" s="16"/>
      <c r="K16" s="16"/>
      <c r="L16" s="16"/>
      <c r="M16" s="127"/>
      <c r="N16" s="127"/>
      <c r="O16" s="127"/>
      <c r="P16" s="127"/>
      <c r="Q16" s="127"/>
      <c r="R16" s="23" t="s">
        <v>55</v>
      </c>
      <c r="S16" s="20" t="s">
        <v>188</v>
      </c>
      <c r="T16" s="95">
        <v>11.2</v>
      </c>
      <c r="U16" s="25">
        <v>4</v>
      </c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84"/>
      <c r="AQ16" s="84"/>
      <c r="AR16" s="84"/>
      <c r="AS16" s="84"/>
      <c r="AT16" s="84"/>
      <c r="AU16" s="84"/>
      <c r="AV16" s="84"/>
      <c r="AW16" s="84"/>
    </row>
    <row r="17" spans="1:49" ht="18">
      <c r="A17" s="22"/>
      <c r="B17" s="22"/>
      <c r="C17" s="22"/>
      <c r="D17" s="164"/>
      <c r="E17" s="22"/>
      <c r="F17" s="22"/>
      <c r="G17" s="16"/>
      <c r="H17" s="16"/>
      <c r="I17" s="16"/>
      <c r="J17" s="16"/>
      <c r="K17" s="16"/>
      <c r="L17" s="16"/>
      <c r="M17" s="127"/>
      <c r="N17" s="127"/>
      <c r="O17" s="127"/>
      <c r="P17" s="127"/>
      <c r="Q17" s="127"/>
      <c r="R17" s="26" t="s">
        <v>56</v>
      </c>
      <c r="S17" s="20" t="s">
        <v>189</v>
      </c>
      <c r="T17" s="94">
        <v>12.13</v>
      </c>
      <c r="U17" s="21">
        <v>2</v>
      </c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84"/>
      <c r="AQ17" s="84"/>
      <c r="AR17" s="84"/>
      <c r="AS17" s="84"/>
      <c r="AT17" s="84"/>
      <c r="AU17" s="84"/>
      <c r="AV17" s="84"/>
      <c r="AW17" s="84"/>
    </row>
    <row r="18" spans="1:49" ht="18">
      <c r="A18" s="22"/>
      <c r="B18" s="17" t="s">
        <v>36</v>
      </c>
      <c r="C18" s="17"/>
      <c r="D18" s="27"/>
      <c r="E18" s="17"/>
      <c r="F18" s="17">
        <v>3</v>
      </c>
      <c r="G18" s="16"/>
      <c r="H18" s="127"/>
      <c r="I18" s="127"/>
      <c r="J18" s="127"/>
      <c r="K18" s="16"/>
      <c r="L18" s="16"/>
      <c r="M18" s="127"/>
      <c r="N18" s="127"/>
      <c r="O18" s="127"/>
      <c r="P18" s="127"/>
      <c r="Q18" s="127"/>
      <c r="R18" s="28" t="s">
        <v>58</v>
      </c>
      <c r="S18" s="20" t="s">
        <v>185</v>
      </c>
      <c r="T18" s="96">
        <v>13.07</v>
      </c>
      <c r="U18" s="30">
        <v>1</v>
      </c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84"/>
      <c r="AQ18" s="84"/>
      <c r="AR18" s="84"/>
      <c r="AS18" s="84"/>
      <c r="AT18" s="84"/>
      <c r="AU18" s="84"/>
      <c r="AV18" s="84"/>
      <c r="AW18" s="84"/>
    </row>
    <row r="19" spans="1:49" ht="18">
      <c r="A19" s="18" t="s">
        <v>54</v>
      </c>
      <c r="B19" s="32">
        <v>6</v>
      </c>
      <c r="C19" s="20" t="s">
        <v>310</v>
      </c>
      <c r="D19" s="161" t="s">
        <v>300</v>
      </c>
      <c r="E19" s="19">
        <v>14</v>
      </c>
      <c r="F19" s="19">
        <v>1</v>
      </c>
      <c r="G19" s="16"/>
      <c r="H19" s="16"/>
      <c r="I19" s="16"/>
      <c r="J19" s="16"/>
      <c r="K19" s="16"/>
      <c r="L19" s="16"/>
      <c r="M19" s="13" t="s">
        <v>45</v>
      </c>
      <c r="N19" s="127"/>
      <c r="O19" s="127"/>
      <c r="P19" s="127"/>
      <c r="Q19" s="127"/>
      <c r="R19" s="22"/>
      <c r="S19" s="34"/>
      <c r="T19" s="34"/>
      <c r="U19" s="22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84"/>
      <c r="AQ19" s="84"/>
      <c r="AR19" s="84"/>
      <c r="AS19" s="84"/>
      <c r="AT19" s="84"/>
      <c r="AU19" s="84"/>
      <c r="AV19" s="84"/>
      <c r="AW19" s="84"/>
    </row>
    <row r="20" spans="1:49" ht="18">
      <c r="A20" s="23" t="s">
        <v>55</v>
      </c>
      <c r="B20" s="35">
        <v>19</v>
      </c>
      <c r="C20" s="20" t="s">
        <v>189</v>
      </c>
      <c r="D20" s="161" t="s">
        <v>300</v>
      </c>
      <c r="E20" s="19">
        <v>10.7</v>
      </c>
      <c r="F20" s="19">
        <v>2</v>
      </c>
      <c r="G20" s="16"/>
      <c r="H20" s="22"/>
      <c r="I20" s="16"/>
      <c r="J20" s="16"/>
      <c r="K20" s="22"/>
      <c r="L20" s="16"/>
      <c r="M20" s="127"/>
      <c r="N20" s="127"/>
      <c r="O20" s="127"/>
      <c r="P20" s="127"/>
      <c r="Q20" s="127"/>
      <c r="R20" s="22"/>
      <c r="S20" s="27" t="s">
        <v>60</v>
      </c>
      <c r="T20" s="27"/>
      <c r="U20" s="17">
        <v>24</v>
      </c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84"/>
      <c r="AQ20" s="84"/>
      <c r="AR20" s="84"/>
      <c r="AS20" s="84"/>
      <c r="AT20" s="84"/>
      <c r="AU20" s="84"/>
      <c r="AV20" s="84"/>
      <c r="AW20" s="84"/>
    </row>
    <row r="21" spans="1:49" ht="18">
      <c r="A21" s="26" t="s">
        <v>56</v>
      </c>
      <c r="B21" s="35">
        <v>30</v>
      </c>
      <c r="C21" s="20" t="s">
        <v>214</v>
      </c>
      <c r="D21" s="161" t="s">
        <v>299</v>
      </c>
      <c r="E21" s="19" t="s">
        <v>325</v>
      </c>
      <c r="F21" s="19" t="s">
        <v>325</v>
      </c>
      <c r="G21" s="16"/>
      <c r="H21" s="17" t="s">
        <v>57</v>
      </c>
      <c r="I21" s="27" t="s">
        <v>35</v>
      </c>
      <c r="J21" s="27"/>
      <c r="K21" s="17">
        <v>14</v>
      </c>
      <c r="L21" s="16"/>
      <c r="M21" s="127"/>
      <c r="N21" s="127"/>
      <c r="O21" s="127"/>
      <c r="P21" s="127"/>
      <c r="Q21" s="127"/>
      <c r="R21" s="18" t="s">
        <v>54</v>
      </c>
      <c r="S21" s="20" t="s">
        <v>175</v>
      </c>
      <c r="T21" s="97">
        <v>9.03</v>
      </c>
      <c r="U21" s="31">
        <v>4</v>
      </c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84"/>
      <c r="AQ21" s="84"/>
      <c r="AR21" s="84"/>
      <c r="AS21" s="84"/>
      <c r="AT21" s="84"/>
      <c r="AU21" s="84"/>
      <c r="AV21" s="84"/>
      <c r="AW21" s="84"/>
    </row>
    <row r="22" spans="1:49" ht="18">
      <c r="A22" s="28" t="s">
        <v>58</v>
      </c>
      <c r="B22" s="37">
        <v>43</v>
      </c>
      <c r="C22" s="20" t="s">
        <v>308</v>
      </c>
      <c r="D22" s="161" t="s">
        <v>302</v>
      </c>
      <c r="E22" s="19">
        <v>9.83</v>
      </c>
      <c r="F22" s="19">
        <v>3</v>
      </c>
      <c r="G22" s="16"/>
      <c r="H22" s="18" t="s">
        <v>54</v>
      </c>
      <c r="I22" s="20" t="s">
        <v>308</v>
      </c>
      <c r="J22" s="104">
        <v>11.46</v>
      </c>
      <c r="K22" s="39">
        <v>3</v>
      </c>
      <c r="L22" s="16"/>
      <c r="M22" s="127"/>
      <c r="N22" s="127"/>
      <c r="O22" s="127"/>
      <c r="P22" s="127"/>
      <c r="Q22" s="127"/>
      <c r="R22" s="23" t="s">
        <v>55</v>
      </c>
      <c r="S22" s="20" t="s">
        <v>184</v>
      </c>
      <c r="T22" s="75">
        <v>11.5</v>
      </c>
      <c r="U22" s="19">
        <v>2</v>
      </c>
      <c r="V22" s="127"/>
      <c r="W22" s="127"/>
      <c r="X22" s="127"/>
      <c r="Y22" s="127"/>
      <c r="Z22" s="127"/>
      <c r="AA22" s="127"/>
      <c r="AB22" s="146" t="s">
        <v>330</v>
      </c>
      <c r="AC22" s="127"/>
      <c r="AD22" s="127"/>
      <c r="AE22" s="127"/>
      <c r="AF22" s="127"/>
      <c r="AG22" s="146" t="s">
        <v>330</v>
      </c>
      <c r="AH22" s="127"/>
      <c r="AI22" s="127"/>
      <c r="AJ22" s="127"/>
      <c r="AK22" s="127"/>
      <c r="AL22" s="127"/>
      <c r="AM22" s="127"/>
      <c r="AN22" s="127"/>
      <c r="AO22" s="127"/>
      <c r="AP22" s="84"/>
      <c r="AQ22" s="84"/>
      <c r="AR22" s="84"/>
      <c r="AS22" s="84"/>
      <c r="AT22" s="84"/>
      <c r="AU22" s="84"/>
      <c r="AV22" s="84"/>
      <c r="AW22" s="84"/>
    </row>
    <row r="23" spans="1:49" ht="18">
      <c r="A23" s="22"/>
      <c r="B23" s="22"/>
      <c r="C23" s="22"/>
      <c r="D23" s="164"/>
      <c r="E23" s="22"/>
      <c r="F23" s="22"/>
      <c r="G23" s="16"/>
      <c r="H23" s="23" t="s">
        <v>55</v>
      </c>
      <c r="I23" s="20" t="s">
        <v>214</v>
      </c>
      <c r="J23" s="94">
        <v>13.7</v>
      </c>
      <c r="K23" s="21">
        <v>2</v>
      </c>
      <c r="L23" s="16"/>
      <c r="M23" s="17" t="s">
        <v>57</v>
      </c>
      <c r="N23" s="27" t="s">
        <v>33</v>
      </c>
      <c r="O23" s="27"/>
      <c r="P23" s="17">
        <v>19</v>
      </c>
      <c r="Q23" s="127"/>
      <c r="R23" s="26" t="s">
        <v>56</v>
      </c>
      <c r="S23" s="20" t="s">
        <v>310</v>
      </c>
      <c r="T23" s="75">
        <v>13.67</v>
      </c>
      <c r="U23" s="19">
        <v>1</v>
      </c>
      <c r="V23" s="127"/>
      <c r="W23" s="13" t="s">
        <v>85</v>
      </c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84"/>
      <c r="AQ23" s="84"/>
      <c r="AR23" s="84"/>
      <c r="AS23" s="84"/>
      <c r="AT23" s="84"/>
      <c r="AU23" s="84"/>
      <c r="AV23" s="84"/>
      <c r="AW23" s="84"/>
    </row>
    <row r="24" spans="1:49" ht="18">
      <c r="A24" s="16"/>
      <c r="B24" s="17" t="s">
        <v>62</v>
      </c>
      <c r="C24" s="17"/>
      <c r="D24" s="27"/>
      <c r="E24" s="17"/>
      <c r="F24" s="17">
        <v>4</v>
      </c>
      <c r="G24" s="16"/>
      <c r="H24" s="26" t="s">
        <v>56</v>
      </c>
      <c r="I24" s="20" t="s">
        <v>185</v>
      </c>
      <c r="J24" s="95">
        <v>15.73</v>
      </c>
      <c r="K24" s="25">
        <v>1</v>
      </c>
      <c r="L24" s="16"/>
      <c r="M24" s="18" t="s">
        <v>54</v>
      </c>
      <c r="N24" s="20" t="s">
        <v>221</v>
      </c>
      <c r="O24" s="79">
        <v>12.33</v>
      </c>
      <c r="P24" s="31">
        <v>1</v>
      </c>
      <c r="Q24" s="127"/>
      <c r="R24" s="28" t="s">
        <v>58</v>
      </c>
      <c r="S24" s="20" t="s">
        <v>221</v>
      </c>
      <c r="T24" s="98">
        <v>10.57</v>
      </c>
      <c r="U24" s="29">
        <v>3</v>
      </c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84"/>
      <c r="AQ24" s="84"/>
      <c r="AR24" s="84"/>
      <c r="AS24" s="84"/>
      <c r="AT24" s="84"/>
      <c r="AU24" s="84"/>
      <c r="AV24" s="84"/>
      <c r="AW24" s="84"/>
    </row>
    <row r="25" spans="1:49" ht="18">
      <c r="A25" s="18" t="s">
        <v>54</v>
      </c>
      <c r="B25" s="32">
        <v>7</v>
      </c>
      <c r="C25" s="20" t="s">
        <v>191</v>
      </c>
      <c r="D25" s="161" t="s">
        <v>299</v>
      </c>
      <c r="E25" s="19">
        <v>13.56</v>
      </c>
      <c r="F25" s="19">
        <v>2</v>
      </c>
      <c r="G25" s="16"/>
      <c r="H25" s="28" t="s">
        <v>58</v>
      </c>
      <c r="I25" s="20" t="s">
        <v>309</v>
      </c>
      <c r="J25" s="94">
        <v>6.77</v>
      </c>
      <c r="K25" s="21">
        <v>4</v>
      </c>
      <c r="L25" s="16"/>
      <c r="M25" s="23" t="s">
        <v>55</v>
      </c>
      <c r="N25" s="20" t="s">
        <v>193</v>
      </c>
      <c r="O25" s="79">
        <v>5.74</v>
      </c>
      <c r="P25" s="19">
        <v>3</v>
      </c>
      <c r="Q25" s="127"/>
      <c r="R25" s="22"/>
      <c r="S25" s="34"/>
      <c r="T25" s="34"/>
      <c r="U25" s="22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84"/>
      <c r="AQ25" s="84"/>
      <c r="AR25" s="84"/>
      <c r="AS25" s="84"/>
      <c r="AT25" s="84"/>
      <c r="AU25" s="84"/>
      <c r="AV25" s="84"/>
      <c r="AW25" s="84"/>
    </row>
    <row r="26" spans="1:49" ht="18">
      <c r="A26" s="23" t="s">
        <v>55</v>
      </c>
      <c r="B26" s="35">
        <v>18</v>
      </c>
      <c r="C26" s="20" t="s">
        <v>311</v>
      </c>
      <c r="D26" s="161" t="s">
        <v>302</v>
      </c>
      <c r="E26" s="19">
        <v>14.5</v>
      </c>
      <c r="F26" s="19">
        <v>1</v>
      </c>
      <c r="G26" s="16"/>
      <c r="H26" s="22"/>
      <c r="I26" s="22"/>
      <c r="J26" s="22"/>
      <c r="K26" s="22"/>
      <c r="L26" s="16"/>
      <c r="M26" s="26" t="s">
        <v>56</v>
      </c>
      <c r="N26" s="20" t="s">
        <v>185</v>
      </c>
      <c r="O26" s="79">
        <v>11.9</v>
      </c>
      <c r="P26" s="19">
        <v>2</v>
      </c>
      <c r="Q26" s="127"/>
      <c r="R26" s="22"/>
      <c r="S26" s="27" t="s">
        <v>63</v>
      </c>
      <c r="T26" s="27"/>
      <c r="U26" s="17">
        <v>25</v>
      </c>
      <c r="V26" s="127"/>
      <c r="W26" s="16"/>
      <c r="X26" s="27" t="s">
        <v>64</v>
      </c>
      <c r="Y26" s="27"/>
      <c r="Z26" s="17">
        <v>31</v>
      </c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84"/>
      <c r="AQ26" s="84"/>
      <c r="AR26" s="84"/>
      <c r="AS26" s="84"/>
      <c r="AT26" s="84"/>
      <c r="AU26" s="84"/>
      <c r="AV26" s="84"/>
      <c r="AW26" s="84"/>
    </row>
    <row r="27" spans="1:49" ht="18">
      <c r="A27" s="26" t="s">
        <v>56</v>
      </c>
      <c r="B27" s="35">
        <v>31</v>
      </c>
      <c r="C27" s="20" t="s">
        <v>185</v>
      </c>
      <c r="D27" s="161" t="s">
        <v>299</v>
      </c>
      <c r="E27" s="19">
        <v>12.37</v>
      </c>
      <c r="F27" s="19">
        <v>3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27"/>
      <c r="R27" s="18" t="s">
        <v>54</v>
      </c>
      <c r="S27" s="20" t="s">
        <v>311</v>
      </c>
      <c r="T27" s="97">
        <v>14.43</v>
      </c>
      <c r="U27" s="31">
        <v>1</v>
      </c>
      <c r="V27" s="127"/>
      <c r="W27" s="18" t="s">
        <v>54</v>
      </c>
      <c r="X27" s="20" t="s">
        <v>185</v>
      </c>
      <c r="Y27" s="183">
        <v>14.94</v>
      </c>
      <c r="Z27" s="21">
        <v>2</v>
      </c>
      <c r="AA27" s="127"/>
      <c r="AB27" s="13" t="s">
        <v>61</v>
      </c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84"/>
      <c r="AQ27" s="84"/>
      <c r="AR27" s="84"/>
      <c r="AS27" s="84"/>
      <c r="AT27" s="84"/>
      <c r="AU27" s="84"/>
      <c r="AV27" s="84"/>
      <c r="AW27" s="84"/>
    </row>
    <row r="28" spans="1:49" ht="18">
      <c r="A28" s="28" t="s">
        <v>58</v>
      </c>
      <c r="B28" s="37">
        <v>42</v>
      </c>
      <c r="C28" s="20" t="s">
        <v>309</v>
      </c>
      <c r="D28" s="161" t="s">
        <v>305</v>
      </c>
      <c r="E28" s="19">
        <v>8.67</v>
      </c>
      <c r="F28" s="19">
        <v>4</v>
      </c>
      <c r="G28" s="16"/>
      <c r="H28" s="16"/>
      <c r="I28" s="16"/>
      <c r="J28" s="16"/>
      <c r="K28" s="16"/>
      <c r="L28" s="16"/>
      <c r="M28" s="127"/>
      <c r="N28" s="127"/>
      <c r="O28" s="127"/>
      <c r="P28" s="127"/>
      <c r="Q28" s="127"/>
      <c r="R28" s="23" t="s">
        <v>55</v>
      </c>
      <c r="S28" s="20" t="s">
        <v>313</v>
      </c>
      <c r="T28" s="75">
        <v>14.33</v>
      </c>
      <c r="U28" s="19">
        <v>2</v>
      </c>
      <c r="V28" s="127"/>
      <c r="W28" s="23" t="s">
        <v>55</v>
      </c>
      <c r="X28" s="20" t="s">
        <v>189</v>
      </c>
      <c r="Y28" s="184">
        <v>10.96</v>
      </c>
      <c r="Z28" s="25">
        <v>4</v>
      </c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84"/>
      <c r="AQ28" s="84"/>
      <c r="AR28" s="84"/>
      <c r="AS28" s="84"/>
      <c r="AT28" s="84"/>
      <c r="AU28" s="84"/>
      <c r="AV28" s="84"/>
      <c r="AW28" s="84"/>
    </row>
    <row r="29" spans="1:49" ht="18">
      <c r="A29" s="16"/>
      <c r="B29" s="16"/>
      <c r="C29" s="16"/>
      <c r="D29" s="27"/>
      <c r="E29" s="16"/>
      <c r="F29" s="16"/>
      <c r="G29" s="16"/>
      <c r="H29" s="16"/>
      <c r="I29" s="16"/>
      <c r="J29" s="16"/>
      <c r="K29" s="16"/>
      <c r="L29" s="16"/>
      <c r="M29" s="127"/>
      <c r="N29" s="127"/>
      <c r="O29" s="127"/>
      <c r="P29" s="127"/>
      <c r="Q29" s="127"/>
      <c r="R29" s="26" t="s">
        <v>56</v>
      </c>
      <c r="S29" s="20" t="s">
        <v>192</v>
      </c>
      <c r="T29" s="75">
        <v>3.96</v>
      </c>
      <c r="U29" s="19">
        <v>4</v>
      </c>
      <c r="V29" s="127"/>
      <c r="W29" s="26" t="s">
        <v>56</v>
      </c>
      <c r="X29" s="20" t="s">
        <v>310</v>
      </c>
      <c r="Y29" s="183">
        <v>16.67</v>
      </c>
      <c r="Z29" s="21">
        <v>1</v>
      </c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84"/>
      <c r="AQ29" s="84"/>
      <c r="AR29" s="84"/>
      <c r="AS29" s="84"/>
      <c r="AT29" s="84"/>
      <c r="AU29" s="84"/>
      <c r="AV29" s="84"/>
      <c r="AW29" s="84"/>
    </row>
    <row r="30" spans="1:49" ht="18">
      <c r="A30" s="16"/>
      <c r="B30" s="17" t="s">
        <v>65</v>
      </c>
      <c r="C30" s="17"/>
      <c r="D30" s="27"/>
      <c r="E30" s="17"/>
      <c r="F30" s="17">
        <v>5</v>
      </c>
      <c r="G30" s="16"/>
      <c r="H30" s="16"/>
      <c r="I30" s="16"/>
      <c r="J30" s="16"/>
      <c r="K30" s="16"/>
      <c r="L30" s="16"/>
      <c r="M30" s="127"/>
      <c r="N30" s="127"/>
      <c r="O30" s="127"/>
      <c r="P30" s="127"/>
      <c r="Q30" s="127"/>
      <c r="R30" s="28" t="s">
        <v>58</v>
      </c>
      <c r="S30" s="129" t="s">
        <v>320</v>
      </c>
      <c r="T30" s="98">
        <v>9.33</v>
      </c>
      <c r="U30" s="29">
        <v>3</v>
      </c>
      <c r="V30" s="127"/>
      <c r="W30" s="28" t="s">
        <v>58</v>
      </c>
      <c r="X30" s="20" t="s">
        <v>184</v>
      </c>
      <c r="Y30" s="185">
        <v>11.4</v>
      </c>
      <c r="Z30" s="30">
        <v>3</v>
      </c>
      <c r="AA30" s="127"/>
      <c r="AB30" s="16"/>
      <c r="AC30" s="27" t="s">
        <v>64</v>
      </c>
      <c r="AD30" s="27"/>
      <c r="AE30" s="17">
        <v>35</v>
      </c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84"/>
      <c r="AQ30" s="84"/>
      <c r="AR30" s="84"/>
      <c r="AS30" s="84"/>
      <c r="AT30" s="84"/>
      <c r="AU30" s="84"/>
      <c r="AV30" s="84"/>
      <c r="AW30" s="84"/>
    </row>
    <row r="31" spans="1:49" ht="18">
      <c r="A31" s="18" t="s">
        <v>54</v>
      </c>
      <c r="B31" s="32">
        <v>3</v>
      </c>
      <c r="C31" s="20" t="s">
        <v>178</v>
      </c>
      <c r="D31" s="161" t="s">
        <v>302</v>
      </c>
      <c r="E31" s="19">
        <v>14.1</v>
      </c>
      <c r="F31" s="19">
        <v>2</v>
      </c>
      <c r="G31" s="16"/>
      <c r="H31" s="16"/>
      <c r="I31" s="16"/>
      <c r="J31" s="16"/>
      <c r="K31" s="16"/>
      <c r="L31" s="16"/>
      <c r="M31" s="127"/>
      <c r="N31" s="127"/>
      <c r="O31" s="127"/>
      <c r="P31" s="127"/>
      <c r="Q31" s="127"/>
      <c r="R31" s="22"/>
      <c r="S31" s="34"/>
      <c r="T31" s="34"/>
      <c r="U31" s="22"/>
      <c r="V31" s="127"/>
      <c r="W31" s="22"/>
      <c r="X31" s="34"/>
      <c r="Y31" s="34"/>
      <c r="Z31" s="22"/>
      <c r="AA31" s="127"/>
      <c r="AB31" s="42" t="s">
        <v>54</v>
      </c>
      <c r="AC31" s="20" t="s">
        <v>310</v>
      </c>
      <c r="AD31" s="20">
        <v>11.83</v>
      </c>
      <c r="AE31" s="19">
        <v>1</v>
      </c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84"/>
      <c r="AQ31" s="84"/>
      <c r="AR31" s="84"/>
      <c r="AS31" s="84"/>
      <c r="AT31" s="84"/>
      <c r="AU31" s="84"/>
      <c r="AV31" s="84"/>
      <c r="AW31" s="84"/>
    </row>
    <row r="32" spans="1:49" ht="18">
      <c r="A32" s="23" t="s">
        <v>55</v>
      </c>
      <c r="B32" s="35">
        <v>22</v>
      </c>
      <c r="C32" s="20" t="s">
        <v>312</v>
      </c>
      <c r="D32" s="161" t="s">
        <v>300</v>
      </c>
      <c r="E32" s="19">
        <v>8.07</v>
      </c>
      <c r="F32" s="19">
        <v>4</v>
      </c>
      <c r="G32" s="16"/>
      <c r="H32" s="16"/>
      <c r="I32" s="16"/>
      <c r="J32" s="16"/>
      <c r="K32" s="16"/>
      <c r="L32" s="16"/>
      <c r="M32" s="17" t="s">
        <v>57</v>
      </c>
      <c r="N32" s="27" t="s">
        <v>35</v>
      </c>
      <c r="O32" s="27"/>
      <c r="P32" s="17">
        <v>20</v>
      </c>
      <c r="Q32" s="127"/>
      <c r="R32" s="16"/>
      <c r="S32" s="27" t="s">
        <v>66</v>
      </c>
      <c r="T32" s="27"/>
      <c r="U32" s="17">
        <v>26</v>
      </c>
      <c r="V32" s="127"/>
      <c r="W32" s="22"/>
      <c r="X32" s="27" t="s">
        <v>67</v>
      </c>
      <c r="Y32" s="27"/>
      <c r="Z32" s="17">
        <v>32</v>
      </c>
      <c r="AA32" s="127"/>
      <c r="AB32" s="23" t="s">
        <v>55</v>
      </c>
      <c r="AC32" s="20" t="s">
        <v>178</v>
      </c>
      <c r="AD32" s="20">
        <v>11.03</v>
      </c>
      <c r="AE32" s="19">
        <v>2</v>
      </c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84"/>
      <c r="AQ32" s="84"/>
      <c r="AR32" s="84"/>
      <c r="AS32" s="84"/>
      <c r="AT32" s="84"/>
      <c r="AU32" s="84"/>
      <c r="AV32" s="84"/>
      <c r="AW32" s="84"/>
    </row>
    <row r="33" spans="1:49" ht="18">
      <c r="A33" s="26" t="s">
        <v>56</v>
      </c>
      <c r="B33" s="35">
        <v>27</v>
      </c>
      <c r="C33" s="20" t="s">
        <v>313</v>
      </c>
      <c r="D33" s="161" t="s">
        <v>300</v>
      </c>
      <c r="E33" s="19">
        <v>17.66</v>
      </c>
      <c r="F33" s="19">
        <v>1</v>
      </c>
      <c r="G33" s="16"/>
      <c r="H33" s="17" t="s">
        <v>57</v>
      </c>
      <c r="I33" s="27" t="s">
        <v>68</v>
      </c>
      <c r="J33" s="27"/>
      <c r="K33" s="17">
        <v>15</v>
      </c>
      <c r="L33" s="17"/>
      <c r="M33" s="18" t="s">
        <v>54</v>
      </c>
      <c r="N33" s="20" t="s">
        <v>214</v>
      </c>
      <c r="O33" s="79">
        <v>9.4</v>
      </c>
      <c r="P33" s="31">
        <v>1</v>
      </c>
      <c r="Q33" s="127"/>
      <c r="R33" s="18" t="s">
        <v>54</v>
      </c>
      <c r="S33" s="20" t="s">
        <v>191</v>
      </c>
      <c r="T33" s="97">
        <v>9.24</v>
      </c>
      <c r="U33" s="31">
        <v>4</v>
      </c>
      <c r="V33" s="127"/>
      <c r="W33" s="18" t="s">
        <v>54</v>
      </c>
      <c r="X33" s="20" t="s">
        <v>331</v>
      </c>
      <c r="Y33" s="186">
        <v>14.14</v>
      </c>
      <c r="Z33" s="31">
        <v>1</v>
      </c>
      <c r="AA33" s="127"/>
      <c r="AB33" s="127"/>
      <c r="AC33" s="127"/>
      <c r="AD33" s="127"/>
      <c r="AE33" s="127"/>
      <c r="AF33" s="127"/>
      <c r="AG33" s="146" t="s">
        <v>46</v>
      </c>
      <c r="AH33" s="127"/>
      <c r="AI33" s="127"/>
      <c r="AJ33" s="127"/>
      <c r="AK33" s="127"/>
      <c r="AL33" s="127"/>
      <c r="AM33" s="127"/>
      <c r="AN33" s="127"/>
      <c r="AO33" s="127"/>
      <c r="AP33" s="84"/>
      <c r="AQ33" s="84"/>
      <c r="AR33" s="84"/>
      <c r="AS33" s="84"/>
      <c r="AT33" s="84"/>
      <c r="AU33" s="84"/>
      <c r="AV33" s="84"/>
      <c r="AW33" s="84"/>
    </row>
    <row r="34" spans="1:49" ht="18">
      <c r="A34" s="28" t="s">
        <v>58</v>
      </c>
      <c r="B34" s="37">
        <v>46</v>
      </c>
      <c r="C34" s="129" t="s">
        <v>320</v>
      </c>
      <c r="D34" s="161" t="s">
        <v>306</v>
      </c>
      <c r="E34" s="19">
        <v>10.5</v>
      </c>
      <c r="F34" s="19">
        <v>3</v>
      </c>
      <c r="G34" s="16"/>
      <c r="H34" s="18" t="s">
        <v>54</v>
      </c>
      <c r="I34" s="129" t="s">
        <v>320</v>
      </c>
      <c r="J34" s="105">
        <v>10.97</v>
      </c>
      <c r="K34" s="31">
        <v>1</v>
      </c>
      <c r="L34" s="16"/>
      <c r="M34" s="23" t="s">
        <v>55</v>
      </c>
      <c r="N34" s="129" t="s">
        <v>320</v>
      </c>
      <c r="O34" s="79">
        <v>7.8</v>
      </c>
      <c r="P34" s="19">
        <v>2</v>
      </c>
      <c r="Q34" s="127"/>
      <c r="R34" s="23" t="s">
        <v>55</v>
      </c>
      <c r="S34" s="20" t="s">
        <v>178</v>
      </c>
      <c r="T34" s="75">
        <v>11.37</v>
      </c>
      <c r="U34" s="19">
        <v>2</v>
      </c>
      <c r="V34" s="127"/>
      <c r="W34" s="23" t="s">
        <v>55</v>
      </c>
      <c r="X34" s="20" t="s">
        <v>313</v>
      </c>
      <c r="Y34" s="20">
        <v>13.3</v>
      </c>
      <c r="Z34" s="19">
        <v>3</v>
      </c>
      <c r="AA34" s="127"/>
      <c r="AB34" s="127"/>
      <c r="AC34" s="27" t="s">
        <v>67</v>
      </c>
      <c r="AD34" s="27"/>
      <c r="AE34" s="17">
        <v>36</v>
      </c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84"/>
      <c r="AQ34" s="84"/>
      <c r="AR34" s="84"/>
      <c r="AS34" s="84"/>
      <c r="AT34" s="84"/>
      <c r="AU34" s="84"/>
      <c r="AV34" s="84"/>
      <c r="AW34" s="84"/>
    </row>
    <row r="35" spans="1:49" ht="18">
      <c r="A35" s="22"/>
      <c r="B35" s="22"/>
      <c r="C35" s="22"/>
      <c r="D35" s="164"/>
      <c r="E35" s="22"/>
      <c r="F35" s="22"/>
      <c r="G35" s="16"/>
      <c r="H35" s="23" t="s">
        <v>55</v>
      </c>
      <c r="I35" s="129" t="s">
        <v>312</v>
      </c>
      <c r="J35" s="79">
        <v>7.7</v>
      </c>
      <c r="K35" s="19">
        <v>4</v>
      </c>
      <c r="L35" s="16"/>
      <c r="M35" s="26" t="s">
        <v>56</v>
      </c>
      <c r="N35" s="20" t="s">
        <v>315</v>
      </c>
      <c r="O35" s="79">
        <v>4.43</v>
      </c>
      <c r="P35" s="19">
        <v>3</v>
      </c>
      <c r="Q35" s="127"/>
      <c r="R35" s="26" t="s">
        <v>56</v>
      </c>
      <c r="S35" s="20" t="s">
        <v>220</v>
      </c>
      <c r="T35" s="75">
        <v>12.33</v>
      </c>
      <c r="U35" s="19">
        <v>1</v>
      </c>
      <c r="V35" s="127"/>
      <c r="W35" s="26" t="s">
        <v>56</v>
      </c>
      <c r="X35" s="20" t="s">
        <v>220</v>
      </c>
      <c r="Y35" s="20">
        <v>9.17</v>
      </c>
      <c r="Z35" s="19">
        <v>4</v>
      </c>
      <c r="AA35" s="127"/>
      <c r="AB35" s="18" t="s">
        <v>54</v>
      </c>
      <c r="AC35" s="20" t="s">
        <v>331</v>
      </c>
      <c r="AD35" s="183">
        <v>15.9</v>
      </c>
      <c r="AE35" s="21">
        <v>1</v>
      </c>
      <c r="AF35" s="127"/>
      <c r="AG35" s="16"/>
      <c r="AH35" s="27" t="s">
        <v>88</v>
      </c>
      <c r="AI35" s="27"/>
      <c r="AJ35" s="17">
        <v>39</v>
      </c>
      <c r="AK35" s="127"/>
      <c r="AL35" s="13" t="s">
        <v>29</v>
      </c>
      <c r="AM35" s="127"/>
      <c r="AN35" s="127"/>
      <c r="AO35" s="127"/>
      <c r="AP35" s="84"/>
      <c r="AQ35" s="84"/>
      <c r="AR35" s="84"/>
      <c r="AS35" s="84"/>
      <c r="AT35" s="84"/>
      <c r="AU35" s="84"/>
      <c r="AV35" s="84"/>
      <c r="AW35" s="84"/>
    </row>
    <row r="36" spans="1:49" ht="19.5">
      <c r="A36" s="22"/>
      <c r="B36" s="17" t="s">
        <v>69</v>
      </c>
      <c r="C36" s="17"/>
      <c r="D36" s="27"/>
      <c r="E36" s="17"/>
      <c r="F36" s="17">
        <v>6</v>
      </c>
      <c r="G36" s="16"/>
      <c r="H36" s="26" t="s">
        <v>56</v>
      </c>
      <c r="I36" s="20" t="s">
        <v>315</v>
      </c>
      <c r="J36" s="79">
        <v>9</v>
      </c>
      <c r="K36" s="19">
        <v>2</v>
      </c>
      <c r="L36" s="16"/>
      <c r="M36" s="127"/>
      <c r="N36" s="127"/>
      <c r="O36" s="127"/>
      <c r="P36" s="127"/>
      <c r="Q36" s="127"/>
      <c r="R36" s="28" t="s">
        <v>58</v>
      </c>
      <c r="S36" s="20" t="s">
        <v>214</v>
      </c>
      <c r="T36" s="98">
        <v>9.67</v>
      </c>
      <c r="U36" s="29">
        <v>3</v>
      </c>
      <c r="V36" s="127"/>
      <c r="W36" s="28" t="s">
        <v>58</v>
      </c>
      <c r="X36" s="20" t="s">
        <v>178</v>
      </c>
      <c r="Y36" s="187">
        <v>13.73</v>
      </c>
      <c r="Z36" s="29">
        <v>2</v>
      </c>
      <c r="AA36" s="127"/>
      <c r="AB36" s="23" t="s">
        <v>55</v>
      </c>
      <c r="AC36" s="20" t="s">
        <v>185</v>
      </c>
      <c r="AD36" s="185">
        <v>13.87</v>
      </c>
      <c r="AE36" s="30">
        <v>2</v>
      </c>
      <c r="AF36" s="127"/>
      <c r="AG36" s="42" t="s">
        <v>54</v>
      </c>
      <c r="AH36" s="20" t="s">
        <v>310</v>
      </c>
      <c r="AI36" s="79">
        <v>15.07</v>
      </c>
      <c r="AJ36" s="19">
        <v>1</v>
      </c>
      <c r="AK36" s="127"/>
      <c r="AL36" s="127"/>
      <c r="AM36" s="127"/>
      <c r="AN36" s="127"/>
      <c r="AO36" s="127"/>
      <c r="AP36" s="88"/>
      <c r="AQ36" s="86"/>
      <c r="AR36" s="86"/>
      <c r="AS36" s="84"/>
      <c r="AT36" s="85"/>
      <c r="AU36" s="84"/>
      <c r="AV36" s="84"/>
      <c r="AW36" s="84"/>
    </row>
    <row r="37" spans="1:49" ht="18">
      <c r="A37" s="18" t="s">
        <v>54</v>
      </c>
      <c r="B37" s="32">
        <v>10</v>
      </c>
      <c r="C37" s="20" t="s">
        <v>220</v>
      </c>
      <c r="D37" s="161" t="s">
        <v>306</v>
      </c>
      <c r="E37" s="19">
        <v>11.87</v>
      </c>
      <c r="F37" s="19">
        <v>1</v>
      </c>
      <c r="G37" s="16"/>
      <c r="H37" s="28" t="s">
        <v>58</v>
      </c>
      <c r="I37" s="20" t="s">
        <v>314</v>
      </c>
      <c r="J37" s="80">
        <v>7.87</v>
      </c>
      <c r="K37" s="29">
        <v>3</v>
      </c>
      <c r="L37" s="16"/>
      <c r="M37" s="16"/>
      <c r="N37" s="16"/>
      <c r="O37" s="16"/>
      <c r="P37" s="16"/>
      <c r="Q37" s="127"/>
      <c r="R37" s="16"/>
      <c r="S37" s="40"/>
      <c r="T37" s="40"/>
      <c r="U37" s="16"/>
      <c r="V37" s="127"/>
      <c r="W37" s="22"/>
      <c r="X37" s="34"/>
      <c r="Y37" s="34"/>
      <c r="Z37" s="22"/>
      <c r="AA37" s="127"/>
      <c r="AB37" s="22"/>
      <c r="AC37" s="34"/>
      <c r="AD37" s="34"/>
      <c r="AE37" s="22"/>
      <c r="AF37" s="127"/>
      <c r="AG37" s="23" t="s">
        <v>55</v>
      </c>
      <c r="AH37" s="20" t="s">
        <v>331</v>
      </c>
      <c r="AI37" s="79">
        <v>14.5</v>
      </c>
      <c r="AJ37" s="19">
        <v>2</v>
      </c>
      <c r="AK37" s="127"/>
      <c r="AL37" s="16"/>
      <c r="AM37" s="27" t="s">
        <v>88</v>
      </c>
      <c r="AN37" s="27"/>
      <c r="AO37" s="17">
        <v>41</v>
      </c>
      <c r="AP37" s="89"/>
      <c r="AQ37" s="87"/>
      <c r="AR37" s="87"/>
      <c r="AS37" s="84"/>
      <c r="AT37" s="84"/>
      <c r="AU37" s="84"/>
      <c r="AV37" s="84"/>
      <c r="AW37" s="84"/>
    </row>
    <row r="38" spans="1:49" ht="18">
      <c r="A38" s="23" t="s">
        <v>55</v>
      </c>
      <c r="B38" s="35">
        <v>15</v>
      </c>
      <c r="C38" s="20" t="s">
        <v>192</v>
      </c>
      <c r="D38" s="161" t="s">
        <v>306</v>
      </c>
      <c r="E38" s="19">
        <v>11.7</v>
      </c>
      <c r="F38" s="19">
        <v>2</v>
      </c>
      <c r="G38" s="16"/>
      <c r="H38" s="22"/>
      <c r="I38" s="22"/>
      <c r="J38" s="22"/>
      <c r="K38" s="22"/>
      <c r="L38" s="16"/>
      <c r="M38" s="16"/>
      <c r="N38" s="16"/>
      <c r="O38" s="16"/>
      <c r="P38" s="16"/>
      <c r="Q38" s="127"/>
      <c r="R38" s="16"/>
      <c r="S38" s="27" t="s">
        <v>70</v>
      </c>
      <c r="T38" s="27"/>
      <c r="U38" s="17">
        <v>27</v>
      </c>
      <c r="V38" s="127"/>
      <c r="W38" s="22"/>
      <c r="X38" s="27" t="s">
        <v>71</v>
      </c>
      <c r="Y38" s="27"/>
      <c r="Z38" s="17">
        <v>33</v>
      </c>
      <c r="AA38" s="127"/>
      <c r="AB38" s="22"/>
      <c r="AC38" s="14" t="s">
        <v>86</v>
      </c>
      <c r="AD38" s="181"/>
      <c r="AE38" s="13">
        <v>37</v>
      </c>
      <c r="AF38" s="127"/>
      <c r="AG38" s="127"/>
      <c r="AH38" s="127"/>
      <c r="AI38" s="127"/>
      <c r="AJ38" s="127"/>
      <c r="AK38" s="127"/>
      <c r="AL38" s="42" t="s">
        <v>54</v>
      </c>
      <c r="AM38" s="20" t="s">
        <v>310</v>
      </c>
      <c r="AN38" s="79">
        <v>14</v>
      </c>
      <c r="AO38" s="19">
        <v>2</v>
      </c>
      <c r="AP38" s="89"/>
      <c r="AQ38" s="87"/>
      <c r="AR38" s="87"/>
      <c r="AS38" s="84"/>
      <c r="AT38" s="87"/>
      <c r="AU38" s="88"/>
      <c r="AV38" s="86"/>
      <c r="AW38" s="86"/>
    </row>
    <row r="39" spans="1:49" ht="18">
      <c r="A39" s="26" t="s">
        <v>56</v>
      </c>
      <c r="B39" s="35">
        <v>34</v>
      </c>
      <c r="C39" s="20" t="s">
        <v>314</v>
      </c>
      <c r="D39" s="161" t="s">
        <v>304</v>
      </c>
      <c r="E39" s="19">
        <v>9.03</v>
      </c>
      <c r="F39" s="19">
        <v>4</v>
      </c>
      <c r="G39" s="16"/>
      <c r="H39" s="22"/>
      <c r="I39" s="22"/>
      <c r="J39" s="22"/>
      <c r="K39" s="22"/>
      <c r="L39" s="16"/>
      <c r="M39" s="127"/>
      <c r="N39" s="127"/>
      <c r="O39" s="127"/>
      <c r="P39" s="127"/>
      <c r="Q39" s="127"/>
      <c r="R39" s="18" t="s">
        <v>54</v>
      </c>
      <c r="S39" s="20" t="s">
        <v>183</v>
      </c>
      <c r="T39" s="97">
        <v>12.2</v>
      </c>
      <c r="U39" s="31">
        <v>2</v>
      </c>
      <c r="V39" s="127"/>
      <c r="W39" s="18" t="s">
        <v>54</v>
      </c>
      <c r="X39" s="20" t="s">
        <v>186</v>
      </c>
      <c r="Y39" s="186">
        <v>11.44</v>
      </c>
      <c r="Z39" s="31">
        <v>3</v>
      </c>
      <c r="AA39" s="127"/>
      <c r="AB39" s="18" t="s">
        <v>54</v>
      </c>
      <c r="AC39" s="20" t="s">
        <v>182</v>
      </c>
      <c r="AD39" s="186">
        <v>12.07</v>
      </c>
      <c r="AE39" s="31">
        <v>2</v>
      </c>
      <c r="AF39" s="127"/>
      <c r="AG39" s="127"/>
      <c r="AH39" s="14" t="s">
        <v>89</v>
      </c>
      <c r="AI39" s="14"/>
      <c r="AJ39" s="13">
        <v>40</v>
      </c>
      <c r="AK39" s="127"/>
      <c r="AL39" s="23" t="s">
        <v>55</v>
      </c>
      <c r="AM39" s="20" t="s">
        <v>181</v>
      </c>
      <c r="AN39" s="79">
        <v>15.34</v>
      </c>
      <c r="AO39" s="19">
        <v>1</v>
      </c>
      <c r="AP39" s="84"/>
      <c r="AQ39" s="84"/>
      <c r="AR39" s="84"/>
      <c r="AS39" s="84"/>
      <c r="AT39" s="86"/>
      <c r="AU39" s="89"/>
      <c r="AV39" s="87"/>
      <c r="AW39" s="87"/>
    </row>
    <row r="40" spans="1:49" ht="18">
      <c r="A40" s="28" t="s">
        <v>58</v>
      </c>
      <c r="B40" s="37">
        <v>39</v>
      </c>
      <c r="C40" s="20" t="s">
        <v>315</v>
      </c>
      <c r="D40" s="161" t="s">
        <v>303</v>
      </c>
      <c r="E40" s="19">
        <v>9.43</v>
      </c>
      <c r="F40" s="19">
        <v>3</v>
      </c>
      <c r="G40" s="16"/>
      <c r="H40" s="22"/>
      <c r="I40" s="22"/>
      <c r="J40" s="22"/>
      <c r="K40" s="22"/>
      <c r="L40" s="16"/>
      <c r="M40" s="127"/>
      <c r="N40" s="127"/>
      <c r="O40" s="127"/>
      <c r="P40" s="127"/>
      <c r="Q40" s="127"/>
      <c r="R40" s="23" t="s">
        <v>55</v>
      </c>
      <c r="S40" s="20" t="s">
        <v>186</v>
      </c>
      <c r="T40" s="75">
        <v>13.83</v>
      </c>
      <c r="U40" s="19">
        <v>1</v>
      </c>
      <c r="V40" s="127"/>
      <c r="W40" s="23" t="s">
        <v>55</v>
      </c>
      <c r="X40" s="20" t="s">
        <v>183</v>
      </c>
      <c r="Y40" s="20">
        <v>5.54</v>
      </c>
      <c r="Z40" s="19">
        <v>4</v>
      </c>
      <c r="AA40" s="127"/>
      <c r="AB40" s="23" t="s">
        <v>55</v>
      </c>
      <c r="AC40" s="20" t="s">
        <v>181</v>
      </c>
      <c r="AD40" s="20">
        <v>13.13</v>
      </c>
      <c r="AE40" s="19">
        <v>1</v>
      </c>
      <c r="AF40" s="127"/>
      <c r="AG40" s="18" t="s">
        <v>54</v>
      </c>
      <c r="AH40" s="20" t="s">
        <v>181</v>
      </c>
      <c r="AI40" s="94">
        <v>12.9</v>
      </c>
      <c r="AJ40" s="21">
        <v>1</v>
      </c>
      <c r="AK40" s="127"/>
      <c r="AL40" s="127"/>
      <c r="AM40" s="127"/>
      <c r="AN40" s="127"/>
      <c r="AO40" s="127"/>
      <c r="AP40" s="92"/>
      <c r="AQ40" s="91"/>
      <c r="AR40" s="91"/>
      <c r="AS40" s="84"/>
      <c r="AT40" s="90"/>
      <c r="AU40" s="89"/>
      <c r="AV40" s="87"/>
      <c r="AW40" s="87"/>
    </row>
    <row r="41" spans="1:49" ht="18">
      <c r="A41" s="16"/>
      <c r="B41" s="16"/>
      <c r="C41" s="16"/>
      <c r="D41" s="27"/>
      <c r="E41" s="16"/>
      <c r="F41" s="16"/>
      <c r="G41" s="16"/>
      <c r="H41" s="16"/>
      <c r="I41" s="16"/>
      <c r="J41" s="16"/>
      <c r="K41" s="16"/>
      <c r="L41" s="16"/>
      <c r="M41" s="17" t="s">
        <v>57</v>
      </c>
      <c r="N41" s="27" t="s">
        <v>68</v>
      </c>
      <c r="O41" s="27"/>
      <c r="P41" s="17">
        <v>21</v>
      </c>
      <c r="Q41" s="127"/>
      <c r="R41" s="26" t="s">
        <v>56</v>
      </c>
      <c r="S41" s="20" t="s">
        <v>210</v>
      </c>
      <c r="T41" s="75">
        <v>5.54</v>
      </c>
      <c r="U41" s="19">
        <v>4</v>
      </c>
      <c r="V41" s="127"/>
      <c r="W41" s="26" t="s">
        <v>56</v>
      </c>
      <c r="X41" s="20" t="s">
        <v>182</v>
      </c>
      <c r="Y41" s="20">
        <v>13.23</v>
      </c>
      <c r="Z41" s="19">
        <v>1</v>
      </c>
      <c r="AA41" s="127"/>
      <c r="AB41" s="127"/>
      <c r="AC41" s="127"/>
      <c r="AD41" s="127"/>
      <c r="AE41" s="127"/>
      <c r="AF41" s="127"/>
      <c r="AG41" s="23" t="s">
        <v>55</v>
      </c>
      <c r="AH41" s="20" t="s">
        <v>317</v>
      </c>
      <c r="AI41" s="96">
        <v>9.66</v>
      </c>
      <c r="AJ41" s="30">
        <v>2</v>
      </c>
      <c r="AK41" s="127"/>
      <c r="AL41" s="127"/>
      <c r="AM41" s="127"/>
      <c r="AN41" s="127"/>
      <c r="AO41" s="127"/>
      <c r="AP41" s="89"/>
      <c r="AQ41" s="87"/>
      <c r="AR41" s="87"/>
      <c r="AS41" s="84"/>
      <c r="AT41" s="84"/>
      <c r="AU41" s="84"/>
      <c r="AV41" s="84"/>
      <c r="AW41" s="84"/>
    </row>
    <row r="42" spans="1:49" ht="18">
      <c r="A42" s="16"/>
      <c r="B42" s="16"/>
      <c r="C42" s="16"/>
      <c r="D42" s="27"/>
      <c r="E42" s="16"/>
      <c r="F42" s="16"/>
      <c r="G42" s="16"/>
      <c r="H42" s="16"/>
      <c r="I42" s="16"/>
      <c r="J42" s="16"/>
      <c r="K42" s="16"/>
      <c r="L42" s="16"/>
      <c r="M42" s="18" t="s">
        <v>54</v>
      </c>
      <c r="N42" s="20" t="s">
        <v>316</v>
      </c>
      <c r="O42" s="79">
        <v>9.74</v>
      </c>
      <c r="P42" s="31">
        <v>3</v>
      </c>
      <c r="Q42" s="127"/>
      <c r="R42" s="28" t="s">
        <v>58</v>
      </c>
      <c r="S42" s="20" t="s">
        <v>318</v>
      </c>
      <c r="T42" s="98">
        <v>7</v>
      </c>
      <c r="U42" s="29">
        <v>3</v>
      </c>
      <c r="V42" s="127"/>
      <c r="W42" s="28" t="s">
        <v>58</v>
      </c>
      <c r="X42" s="20" t="s">
        <v>180</v>
      </c>
      <c r="Y42" s="187">
        <v>12.04</v>
      </c>
      <c r="Z42" s="29">
        <v>2</v>
      </c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89"/>
      <c r="AQ42" s="87"/>
      <c r="AR42" s="87"/>
      <c r="AS42" s="84"/>
      <c r="AT42" s="84"/>
      <c r="AU42" s="84"/>
      <c r="AV42" s="84"/>
      <c r="AW42" s="84"/>
    </row>
    <row r="43" spans="1:49" ht="18">
      <c r="A43" s="16"/>
      <c r="B43" s="17" t="s">
        <v>72</v>
      </c>
      <c r="C43" s="17"/>
      <c r="D43" s="27"/>
      <c r="E43" s="17"/>
      <c r="F43" s="17">
        <v>7</v>
      </c>
      <c r="G43" s="16"/>
      <c r="H43" s="16"/>
      <c r="I43" s="16"/>
      <c r="J43" s="16"/>
      <c r="K43" s="16"/>
      <c r="L43" s="16"/>
      <c r="M43" s="23" t="s">
        <v>55</v>
      </c>
      <c r="N43" s="20" t="s">
        <v>190</v>
      </c>
      <c r="O43" s="79">
        <v>13.87</v>
      </c>
      <c r="P43" s="19">
        <v>1</v>
      </c>
      <c r="Q43" s="127"/>
      <c r="R43" s="22"/>
      <c r="S43" s="34"/>
      <c r="T43" s="34"/>
      <c r="U43" s="22"/>
      <c r="V43" s="127"/>
      <c r="W43" s="22"/>
      <c r="X43" s="34"/>
      <c r="Y43" s="34"/>
      <c r="Z43" s="22"/>
      <c r="AA43" s="127"/>
      <c r="AB43" s="127"/>
      <c r="AC43" s="14" t="s">
        <v>87</v>
      </c>
      <c r="AD43" s="181"/>
      <c r="AE43" s="13">
        <v>38</v>
      </c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84"/>
      <c r="AQ43" s="84"/>
      <c r="AR43" s="84"/>
      <c r="AS43" s="84"/>
      <c r="AT43" s="84"/>
      <c r="AU43" s="84"/>
      <c r="AV43" s="84"/>
      <c r="AW43" s="84"/>
    </row>
    <row r="44" spans="1:49" ht="18">
      <c r="A44" s="18" t="s">
        <v>54</v>
      </c>
      <c r="B44" s="32">
        <v>4</v>
      </c>
      <c r="C44" s="20" t="s">
        <v>183</v>
      </c>
      <c r="D44" s="162" t="s">
        <v>304</v>
      </c>
      <c r="E44" s="21">
        <v>13</v>
      </c>
      <c r="F44" s="21">
        <v>1</v>
      </c>
      <c r="G44" s="16"/>
      <c r="H44" s="16"/>
      <c r="I44" s="16"/>
      <c r="J44" s="16"/>
      <c r="K44" s="16"/>
      <c r="L44" s="22"/>
      <c r="M44" s="26" t="s">
        <v>56</v>
      </c>
      <c r="N44" s="20" t="s">
        <v>318</v>
      </c>
      <c r="O44" s="79">
        <v>11.97</v>
      </c>
      <c r="P44" s="19">
        <v>2</v>
      </c>
      <c r="Q44" s="127"/>
      <c r="R44" s="22"/>
      <c r="S44" s="27" t="s">
        <v>73</v>
      </c>
      <c r="T44" s="27"/>
      <c r="U44" s="17">
        <v>28</v>
      </c>
      <c r="V44" s="127"/>
      <c r="W44" s="16"/>
      <c r="X44" s="27" t="s">
        <v>74</v>
      </c>
      <c r="Y44" s="27"/>
      <c r="Z44" s="17">
        <v>34</v>
      </c>
      <c r="AA44" s="127"/>
      <c r="AB44" s="18" t="s">
        <v>54</v>
      </c>
      <c r="AC44" s="20" t="s">
        <v>317</v>
      </c>
      <c r="AD44" s="20">
        <v>10.77</v>
      </c>
      <c r="AE44" s="19">
        <v>1</v>
      </c>
      <c r="AF44" s="127"/>
      <c r="AG44" s="127"/>
      <c r="AH44" s="127"/>
      <c r="AI44" s="127"/>
      <c r="AJ44" s="127"/>
      <c r="AK44" s="127"/>
      <c r="AL44" s="127" t="s">
        <v>341</v>
      </c>
      <c r="AM44" s="20" t="s">
        <v>331</v>
      </c>
      <c r="AN44" s="127"/>
      <c r="AO44" s="127"/>
      <c r="AP44" s="84"/>
      <c r="AQ44" s="84"/>
      <c r="AR44" s="84"/>
      <c r="AS44" s="84"/>
      <c r="AT44" s="84"/>
      <c r="AU44" s="84"/>
      <c r="AV44" s="84"/>
      <c r="AW44" s="84"/>
    </row>
    <row r="45" spans="1:49" ht="18">
      <c r="A45" s="23" t="s">
        <v>55</v>
      </c>
      <c r="B45" s="35">
        <v>21</v>
      </c>
      <c r="C45" s="20" t="s">
        <v>182</v>
      </c>
      <c r="D45" s="163" t="s">
        <v>301</v>
      </c>
      <c r="E45" s="25">
        <v>10.37</v>
      </c>
      <c r="F45" s="25">
        <v>2</v>
      </c>
      <c r="G45" s="16"/>
      <c r="H45" s="16"/>
      <c r="I45" s="16"/>
      <c r="J45" s="16"/>
      <c r="K45" s="16"/>
      <c r="L45" s="16"/>
      <c r="M45" s="17"/>
      <c r="N45" s="16"/>
      <c r="O45" s="16"/>
      <c r="P45" s="16"/>
      <c r="Q45" s="127"/>
      <c r="R45" s="18" t="s">
        <v>54</v>
      </c>
      <c r="S45" s="20" t="s">
        <v>182</v>
      </c>
      <c r="T45" s="97">
        <v>11</v>
      </c>
      <c r="U45" s="31">
        <v>1</v>
      </c>
      <c r="V45" s="127"/>
      <c r="W45" s="18" t="s">
        <v>54</v>
      </c>
      <c r="X45" s="20" t="s">
        <v>218</v>
      </c>
      <c r="Y45" s="186">
        <v>11.7</v>
      </c>
      <c r="Z45" s="31">
        <v>3</v>
      </c>
      <c r="AA45" s="127"/>
      <c r="AB45" s="23" t="s">
        <v>55</v>
      </c>
      <c r="AC45" s="20" t="s">
        <v>180</v>
      </c>
      <c r="AD45" s="187">
        <v>9.03</v>
      </c>
      <c r="AE45" s="29">
        <v>2</v>
      </c>
      <c r="AF45" s="127"/>
      <c r="AG45" s="127"/>
      <c r="AH45" s="127"/>
      <c r="AI45" s="127"/>
      <c r="AJ45" s="127"/>
      <c r="AK45" s="127"/>
      <c r="AL45" s="127" t="s">
        <v>342</v>
      </c>
      <c r="AM45" s="20" t="s">
        <v>317</v>
      </c>
      <c r="AN45" s="127"/>
      <c r="AO45" s="127"/>
      <c r="AP45" s="84"/>
      <c r="AQ45" s="84"/>
      <c r="AR45" s="84"/>
      <c r="AS45" s="84"/>
      <c r="AT45" s="84"/>
      <c r="AU45" s="84"/>
      <c r="AV45" s="84"/>
      <c r="AW45" s="84"/>
    </row>
    <row r="46" spans="1:49" ht="18">
      <c r="A46" s="26" t="s">
        <v>56</v>
      </c>
      <c r="B46" s="35">
        <v>28</v>
      </c>
      <c r="C46" s="20" t="s">
        <v>190</v>
      </c>
      <c r="D46" s="162" t="s">
        <v>306</v>
      </c>
      <c r="E46" s="21">
        <v>8.43</v>
      </c>
      <c r="F46" s="21">
        <v>3</v>
      </c>
      <c r="G46" s="16"/>
      <c r="H46" s="17" t="s">
        <v>57</v>
      </c>
      <c r="I46" s="27" t="s">
        <v>75</v>
      </c>
      <c r="J46" s="27"/>
      <c r="K46" s="17">
        <v>16</v>
      </c>
      <c r="L46" s="16"/>
      <c r="M46" s="127"/>
      <c r="N46" s="127"/>
      <c r="O46" s="127"/>
      <c r="P46" s="127"/>
      <c r="Q46" s="127"/>
      <c r="R46" s="23" t="s">
        <v>55</v>
      </c>
      <c r="S46" s="20" t="s">
        <v>180</v>
      </c>
      <c r="T46" s="75">
        <v>9.76</v>
      </c>
      <c r="U46" s="19">
        <v>2</v>
      </c>
      <c r="V46" s="127"/>
      <c r="W46" s="23" t="s">
        <v>55</v>
      </c>
      <c r="X46" s="20" t="s">
        <v>181</v>
      </c>
      <c r="Y46" s="20">
        <v>12.06</v>
      </c>
      <c r="Z46" s="19">
        <v>2</v>
      </c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84"/>
      <c r="AQ46" s="84"/>
      <c r="AR46" s="84"/>
      <c r="AS46" s="84"/>
      <c r="AT46" s="84"/>
      <c r="AU46" s="84"/>
      <c r="AV46" s="84"/>
      <c r="AW46" s="84"/>
    </row>
    <row r="47" spans="1:49" ht="18">
      <c r="A47" s="28" t="s">
        <v>58</v>
      </c>
      <c r="B47" s="37">
        <v>45</v>
      </c>
      <c r="C47" s="129" t="s">
        <v>307</v>
      </c>
      <c r="D47" s="160" t="s">
        <v>306</v>
      </c>
      <c r="E47" s="30" t="s">
        <v>325</v>
      </c>
      <c r="F47" s="30" t="s">
        <v>325</v>
      </c>
      <c r="G47" s="16"/>
      <c r="H47" s="18" t="s">
        <v>54</v>
      </c>
      <c r="I47" s="20" t="s">
        <v>190</v>
      </c>
      <c r="J47" s="105">
        <v>10.43</v>
      </c>
      <c r="K47" s="31">
        <v>2</v>
      </c>
      <c r="L47" s="16"/>
      <c r="M47" s="127"/>
      <c r="N47" s="127"/>
      <c r="O47" s="127"/>
      <c r="P47" s="127"/>
      <c r="Q47" s="127"/>
      <c r="R47" s="26" t="s">
        <v>56</v>
      </c>
      <c r="S47" s="20" t="s">
        <v>215</v>
      </c>
      <c r="T47" s="75">
        <v>9.57</v>
      </c>
      <c r="U47" s="19">
        <v>3</v>
      </c>
      <c r="V47" s="127"/>
      <c r="W47" s="26" t="s">
        <v>56</v>
      </c>
      <c r="X47" s="20" t="s">
        <v>317</v>
      </c>
      <c r="Y47" s="20">
        <v>12.5</v>
      </c>
      <c r="Z47" s="19">
        <v>1</v>
      </c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84"/>
      <c r="AQ47" s="84"/>
      <c r="AR47" s="84"/>
      <c r="AS47" s="84"/>
      <c r="AT47" s="84"/>
      <c r="AU47" s="84"/>
      <c r="AV47" s="84"/>
      <c r="AW47" s="84"/>
    </row>
    <row r="48" spans="1:49" ht="18">
      <c r="A48" s="22"/>
      <c r="B48" s="22"/>
      <c r="C48" s="22"/>
      <c r="D48" s="164"/>
      <c r="E48" s="22"/>
      <c r="F48" s="22"/>
      <c r="G48" s="16"/>
      <c r="H48" s="23" t="s">
        <v>55</v>
      </c>
      <c r="I48" s="129" t="s">
        <v>307</v>
      </c>
      <c r="J48" s="79" t="s">
        <v>325</v>
      </c>
      <c r="K48" s="19" t="s">
        <v>325</v>
      </c>
      <c r="L48" s="16"/>
      <c r="M48" s="127"/>
      <c r="N48" s="127"/>
      <c r="O48" s="127"/>
      <c r="P48" s="127"/>
      <c r="Q48" s="127"/>
      <c r="R48" s="28" t="s">
        <v>58</v>
      </c>
      <c r="S48" s="20" t="s">
        <v>190</v>
      </c>
      <c r="T48" s="98">
        <v>9.5</v>
      </c>
      <c r="U48" s="29">
        <v>4</v>
      </c>
      <c r="V48" s="127"/>
      <c r="W48" s="28" t="s">
        <v>58</v>
      </c>
      <c r="X48" s="20" t="s">
        <v>319</v>
      </c>
      <c r="Y48" s="187">
        <v>9.03</v>
      </c>
      <c r="Z48" s="29">
        <v>4</v>
      </c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84"/>
      <c r="AQ48" s="84"/>
      <c r="AR48" s="84"/>
      <c r="AS48" s="84"/>
      <c r="AT48" s="84"/>
      <c r="AU48" s="84"/>
      <c r="AV48" s="84"/>
      <c r="AW48" s="84"/>
    </row>
    <row r="49" spans="1:49" ht="18">
      <c r="A49" s="22"/>
      <c r="B49" s="17" t="s">
        <v>76</v>
      </c>
      <c r="C49" s="17"/>
      <c r="D49" s="27"/>
      <c r="E49" s="17"/>
      <c r="F49" s="17">
        <v>8</v>
      </c>
      <c r="G49" s="16"/>
      <c r="H49" s="26" t="s">
        <v>56</v>
      </c>
      <c r="I49" s="20" t="s">
        <v>316</v>
      </c>
      <c r="J49" s="79">
        <v>10.8</v>
      </c>
      <c r="K49" s="19">
        <v>1</v>
      </c>
      <c r="L49" s="16"/>
      <c r="M49" s="127"/>
      <c r="N49" s="127"/>
      <c r="O49" s="127"/>
      <c r="P49" s="127"/>
      <c r="Q49" s="127"/>
      <c r="R49" s="16"/>
      <c r="S49" s="40"/>
      <c r="T49" s="40"/>
      <c r="U49" s="16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84"/>
      <c r="AQ49" s="84"/>
      <c r="AR49" s="84"/>
      <c r="AS49" s="84"/>
      <c r="AT49" s="84"/>
      <c r="AU49" s="84"/>
      <c r="AV49" s="84"/>
      <c r="AW49" s="84"/>
    </row>
    <row r="50" spans="1:49" ht="18">
      <c r="A50" s="18" t="s">
        <v>54</v>
      </c>
      <c r="B50" s="32">
        <v>9</v>
      </c>
      <c r="C50" s="20" t="s">
        <v>186</v>
      </c>
      <c r="D50" s="161" t="s">
        <v>299</v>
      </c>
      <c r="E50" s="19">
        <v>13.4</v>
      </c>
      <c r="F50" s="19">
        <v>1</v>
      </c>
      <c r="G50" s="16"/>
      <c r="H50" s="28" t="s">
        <v>58</v>
      </c>
      <c r="I50" s="136" t="s">
        <v>217</v>
      </c>
      <c r="J50" s="80">
        <v>10.4</v>
      </c>
      <c r="K50" s="29">
        <v>3</v>
      </c>
      <c r="L50" s="16"/>
      <c r="M50" s="17" t="s">
        <v>57</v>
      </c>
      <c r="N50" s="27" t="s">
        <v>75</v>
      </c>
      <c r="O50" s="27"/>
      <c r="P50" s="17">
        <v>22</v>
      </c>
      <c r="Q50" s="127"/>
      <c r="R50" s="16"/>
      <c r="S50" s="40"/>
      <c r="T50" s="40"/>
      <c r="U50" s="16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84"/>
      <c r="AQ50" s="84"/>
      <c r="AR50" s="84"/>
      <c r="AS50" s="84"/>
      <c r="AT50" s="84"/>
      <c r="AU50" s="84"/>
      <c r="AV50" s="84"/>
      <c r="AW50" s="84"/>
    </row>
    <row r="51" spans="1:49" ht="18">
      <c r="A51" s="23" t="s">
        <v>55</v>
      </c>
      <c r="B51" s="35">
        <v>16</v>
      </c>
      <c r="C51" s="20" t="s">
        <v>180</v>
      </c>
      <c r="D51" s="161" t="s">
        <v>305</v>
      </c>
      <c r="E51" s="19">
        <v>11.83</v>
      </c>
      <c r="F51" s="19">
        <v>2</v>
      </c>
      <c r="G51" s="16"/>
      <c r="H51" s="16"/>
      <c r="I51" s="16"/>
      <c r="J51" s="16"/>
      <c r="K51" s="16"/>
      <c r="L51" s="16"/>
      <c r="M51" s="18" t="s">
        <v>54</v>
      </c>
      <c r="N51" s="20" t="s">
        <v>216</v>
      </c>
      <c r="O51" s="79">
        <v>10.83</v>
      </c>
      <c r="P51" s="31">
        <v>3</v>
      </c>
      <c r="Q51" s="127"/>
      <c r="R51" s="16"/>
      <c r="S51" s="27" t="s">
        <v>77</v>
      </c>
      <c r="T51" s="27"/>
      <c r="U51" s="17">
        <v>29</v>
      </c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84"/>
      <c r="AQ51" s="84"/>
      <c r="AR51" s="84"/>
      <c r="AS51" s="84"/>
      <c r="AT51" s="84"/>
      <c r="AU51" s="84"/>
      <c r="AV51" s="84"/>
      <c r="AW51" s="84"/>
    </row>
    <row r="52" spans="1:49" ht="18">
      <c r="A52" s="26" t="s">
        <v>56</v>
      </c>
      <c r="B52" s="35">
        <v>33</v>
      </c>
      <c r="C52" s="127" t="s">
        <v>217</v>
      </c>
      <c r="D52" s="161" t="s">
        <v>303</v>
      </c>
      <c r="E52" s="19">
        <v>7.5</v>
      </c>
      <c r="F52" s="19">
        <v>4</v>
      </c>
      <c r="G52" s="16"/>
      <c r="H52" s="16"/>
      <c r="I52" s="16"/>
      <c r="J52" s="16"/>
      <c r="K52" s="16"/>
      <c r="L52" s="16"/>
      <c r="M52" s="23" t="s">
        <v>55</v>
      </c>
      <c r="N52" s="20" t="s">
        <v>326</v>
      </c>
      <c r="O52" s="79">
        <v>11.5</v>
      </c>
      <c r="P52" s="19">
        <v>2</v>
      </c>
      <c r="Q52" s="127"/>
      <c r="R52" s="18" t="s">
        <v>54</v>
      </c>
      <c r="S52" s="41" t="s">
        <v>211</v>
      </c>
      <c r="T52" s="99">
        <v>10.26</v>
      </c>
      <c r="U52" s="21">
        <v>4</v>
      </c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84"/>
      <c r="AQ52" s="84"/>
      <c r="AR52" s="84"/>
      <c r="AS52" s="84"/>
      <c r="AT52" s="84"/>
      <c r="AU52" s="84"/>
      <c r="AV52" s="84"/>
      <c r="AW52" s="84"/>
    </row>
    <row r="53" spans="1:49" ht="18">
      <c r="A53" s="28" t="s">
        <v>58</v>
      </c>
      <c r="B53" s="37">
        <v>40</v>
      </c>
      <c r="C53" s="20" t="s">
        <v>316</v>
      </c>
      <c r="D53" s="161" t="s">
        <v>303</v>
      </c>
      <c r="E53" s="19">
        <v>7.74</v>
      </c>
      <c r="F53" s="19">
        <v>3</v>
      </c>
      <c r="G53" s="16"/>
      <c r="H53" s="16"/>
      <c r="I53" s="16"/>
      <c r="J53" s="16"/>
      <c r="K53" s="16"/>
      <c r="L53" s="16"/>
      <c r="M53" s="26" t="s">
        <v>56</v>
      </c>
      <c r="N53" s="20" t="s">
        <v>179</v>
      </c>
      <c r="O53" s="79">
        <v>13.1</v>
      </c>
      <c r="P53" s="19">
        <v>1</v>
      </c>
      <c r="Q53" s="127"/>
      <c r="R53" s="23" t="s">
        <v>55</v>
      </c>
      <c r="S53" s="20" t="s">
        <v>181</v>
      </c>
      <c r="T53" s="100">
        <v>11.23</v>
      </c>
      <c r="U53" s="25">
        <v>2</v>
      </c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84"/>
      <c r="AQ53" s="84"/>
      <c r="AR53" s="84"/>
      <c r="AS53" s="84"/>
      <c r="AT53" s="84"/>
      <c r="AU53" s="84"/>
      <c r="AV53" s="84"/>
      <c r="AW53" s="84"/>
    </row>
    <row r="54" spans="1:49" ht="18">
      <c r="A54" s="22"/>
      <c r="B54" s="22"/>
      <c r="C54" s="22"/>
      <c r="D54" s="164"/>
      <c r="E54" s="22"/>
      <c r="F54" s="22"/>
      <c r="G54" s="16"/>
      <c r="H54" s="16"/>
      <c r="I54" s="16"/>
      <c r="J54" s="16"/>
      <c r="K54" s="16"/>
      <c r="L54" s="16"/>
      <c r="M54" s="127"/>
      <c r="N54" s="127"/>
      <c r="O54" s="127"/>
      <c r="P54" s="127"/>
      <c r="Q54" s="127"/>
      <c r="R54" s="26" t="s">
        <v>56</v>
      </c>
      <c r="S54" s="20" t="s">
        <v>218</v>
      </c>
      <c r="T54" s="99">
        <v>11.33</v>
      </c>
      <c r="U54" s="21">
        <v>1</v>
      </c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84"/>
      <c r="AQ54" s="84"/>
      <c r="AR54" s="84"/>
      <c r="AS54" s="84"/>
      <c r="AT54" s="84"/>
      <c r="AU54" s="84"/>
      <c r="AV54" s="84"/>
      <c r="AW54" s="84"/>
    </row>
    <row r="55" spans="1:49" ht="18">
      <c r="A55" s="22"/>
      <c r="B55" s="17" t="s">
        <v>78</v>
      </c>
      <c r="C55" s="17"/>
      <c r="D55" s="27"/>
      <c r="E55" s="17"/>
      <c r="F55" s="17">
        <v>9</v>
      </c>
      <c r="G55" s="16"/>
      <c r="H55" s="16"/>
      <c r="I55" s="16"/>
      <c r="J55" s="16"/>
      <c r="K55" s="16"/>
      <c r="L55" s="16"/>
      <c r="M55" s="127"/>
      <c r="N55" s="127"/>
      <c r="O55" s="127"/>
      <c r="P55" s="127"/>
      <c r="Q55" s="127"/>
      <c r="R55" s="28" t="s">
        <v>58</v>
      </c>
      <c r="S55" s="20" t="s">
        <v>326</v>
      </c>
      <c r="T55" s="101">
        <v>10.94</v>
      </c>
      <c r="U55" s="30">
        <v>3</v>
      </c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84"/>
      <c r="AQ55" s="84"/>
      <c r="AR55" s="84"/>
      <c r="AS55" s="84"/>
      <c r="AT55" s="84"/>
      <c r="AU55" s="84"/>
      <c r="AV55" s="84"/>
      <c r="AW55" s="84"/>
    </row>
    <row r="56" spans="1:49" ht="18">
      <c r="A56" s="18" t="s">
        <v>54</v>
      </c>
      <c r="B56" s="32">
        <v>2</v>
      </c>
      <c r="C56" s="20" t="s">
        <v>215</v>
      </c>
      <c r="D56" s="161" t="s">
        <v>299</v>
      </c>
      <c r="E56" s="19">
        <v>17.23</v>
      </c>
      <c r="F56" s="19">
        <v>1</v>
      </c>
      <c r="G56" s="16"/>
      <c r="H56" s="16"/>
      <c r="I56" s="16"/>
      <c r="J56" s="16"/>
      <c r="K56" s="16"/>
      <c r="L56" s="16"/>
      <c r="M56" s="127"/>
      <c r="N56" s="127"/>
      <c r="O56" s="127"/>
      <c r="P56" s="127"/>
      <c r="Q56" s="127"/>
      <c r="R56" s="22"/>
      <c r="S56" s="34"/>
      <c r="T56" s="34"/>
      <c r="U56" s="22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84"/>
      <c r="AQ56" s="84"/>
      <c r="AR56" s="84"/>
      <c r="AS56" s="84"/>
      <c r="AT56" s="84"/>
      <c r="AU56" s="84"/>
      <c r="AV56" s="84"/>
      <c r="AW56" s="84"/>
    </row>
    <row r="57" spans="1:49" ht="18">
      <c r="A57" s="23" t="s">
        <v>55</v>
      </c>
      <c r="B57" s="35">
        <v>23</v>
      </c>
      <c r="C57" s="20" t="s">
        <v>210</v>
      </c>
      <c r="D57" s="161" t="s">
        <v>300</v>
      </c>
      <c r="E57" s="19">
        <v>13.07</v>
      </c>
      <c r="F57" s="19">
        <v>2</v>
      </c>
      <c r="G57" s="16"/>
      <c r="H57" s="22"/>
      <c r="I57" s="16"/>
      <c r="J57" s="16"/>
      <c r="K57" s="22"/>
      <c r="L57" s="16"/>
      <c r="M57" s="127"/>
      <c r="N57" s="127"/>
      <c r="O57" s="127"/>
      <c r="P57" s="127"/>
      <c r="Q57" s="127"/>
      <c r="R57" s="22"/>
      <c r="S57" s="27" t="s">
        <v>79</v>
      </c>
      <c r="T57" s="27"/>
      <c r="U57" s="17">
        <v>30</v>
      </c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84"/>
      <c r="AQ57" s="84"/>
      <c r="AR57" s="84"/>
      <c r="AS57" s="84"/>
      <c r="AT57" s="84"/>
      <c r="AU57" s="84"/>
      <c r="AV57" s="84"/>
      <c r="AW57" s="84"/>
    </row>
    <row r="58" spans="1:49" ht="18">
      <c r="A58" s="26" t="s">
        <v>56</v>
      </c>
      <c r="B58" s="35">
        <v>26</v>
      </c>
      <c r="C58" s="20" t="s">
        <v>216</v>
      </c>
      <c r="D58" s="161" t="s">
        <v>302</v>
      </c>
      <c r="E58" s="19">
        <v>12</v>
      </c>
      <c r="F58" s="19">
        <v>3</v>
      </c>
      <c r="G58" s="16"/>
      <c r="H58" s="17" t="s">
        <v>57</v>
      </c>
      <c r="I58" s="27" t="s">
        <v>80</v>
      </c>
      <c r="J58" s="27"/>
      <c r="K58" s="17">
        <v>17</v>
      </c>
      <c r="L58" s="16"/>
      <c r="M58" s="127"/>
      <c r="N58" s="127"/>
      <c r="O58" s="127"/>
      <c r="P58" s="127"/>
      <c r="Q58" s="127"/>
      <c r="R58" s="18" t="s">
        <v>54</v>
      </c>
      <c r="S58" s="20" t="s">
        <v>317</v>
      </c>
      <c r="T58" s="97">
        <v>13.16</v>
      </c>
      <c r="U58" s="31">
        <v>1</v>
      </c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84"/>
      <c r="AQ58" s="84"/>
      <c r="AR58" s="84"/>
      <c r="AS58" s="84"/>
      <c r="AT58" s="84"/>
      <c r="AU58" s="84"/>
      <c r="AV58" s="84"/>
      <c r="AW58" s="84"/>
    </row>
    <row r="59" spans="1:49" ht="18">
      <c r="A59" s="28" t="s">
        <v>58</v>
      </c>
      <c r="B59" s="37">
        <v>47</v>
      </c>
      <c r="C59" s="129" t="s">
        <v>321</v>
      </c>
      <c r="D59" s="161" t="s">
        <v>301</v>
      </c>
      <c r="E59" s="19">
        <v>8.23</v>
      </c>
      <c r="F59" s="19">
        <v>4</v>
      </c>
      <c r="G59" s="16"/>
      <c r="H59" s="18" t="s">
        <v>54</v>
      </c>
      <c r="I59" s="20" t="s">
        <v>216</v>
      </c>
      <c r="J59" s="104">
        <v>11.43</v>
      </c>
      <c r="K59" s="39">
        <v>2</v>
      </c>
      <c r="L59" s="16"/>
      <c r="M59" s="127"/>
      <c r="N59" s="127"/>
      <c r="O59" s="127"/>
      <c r="P59" s="127"/>
      <c r="Q59" s="127"/>
      <c r="R59" s="23" t="s">
        <v>55</v>
      </c>
      <c r="S59" s="20" t="s">
        <v>319</v>
      </c>
      <c r="T59" s="75">
        <v>11.83</v>
      </c>
      <c r="U59" s="19">
        <v>2</v>
      </c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84"/>
      <c r="AQ59" s="84"/>
      <c r="AR59" s="84"/>
      <c r="AS59" s="84"/>
      <c r="AT59" s="84"/>
      <c r="AU59" s="84"/>
      <c r="AV59" s="84"/>
      <c r="AW59" s="84"/>
    </row>
    <row r="60" spans="1:49" ht="18">
      <c r="A60" s="22"/>
      <c r="B60" s="22"/>
      <c r="C60" s="22"/>
      <c r="D60" s="164"/>
      <c r="E60" s="22"/>
      <c r="F60" s="22"/>
      <c r="G60" s="16"/>
      <c r="H60" s="23" t="s">
        <v>55</v>
      </c>
      <c r="I60" s="129" t="s">
        <v>321</v>
      </c>
      <c r="J60" s="94">
        <v>10.47</v>
      </c>
      <c r="K60" s="21">
        <v>3</v>
      </c>
      <c r="L60" s="16"/>
      <c r="M60" s="127"/>
      <c r="N60" s="127"/>
      <c r="O60" s="127"/>
      <c r="P60" s="127"/>
      <c r="Q60" s="127"/>
      <c r="R60" s="26" t="s">
        <v>56</v>
      </c>
      <c r="S60" s="20" t="s">
        <v>213</v>
      </c>
      <c r="T60" s="75">
        <v>8.57</v>
      </c>
      <c r="U60" s="19">
        <v>3</v>
      </c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84"/>
      <c r="AQ60" s="84"/>
      <c r="AR60" s="84"/>
      <c r="AS60" s="84"/>
      <c r="AT60" s="84"/>
      <c r="AU60" s="84"/>
      <c r="AV60" s="84"/>
      <c r="AW60" s="84"/>
    </row>
    <row r="61" spans="1:49" ht="18">
      <c r="A61" s="16"/>
      <c r="B61" s="17" t="s">
        <v>81</v>
      </c>
      <c r="C61" s="17"/>
      <c r="D61" s="27"/>
      <c r="E61" s="17"/>
      <c r="F61" s="17">
        <v>10</v>
      </c>
      <c r="G61" s="16"/>
      <c r="H61" s="26" t="s">
        <v>56</v>
      </c>
      <c r="I61" s="20" t="s">
        <v>318</v>
      </c>
      <c r="J61" s="95">
        <v>12.7</v>
      </c>
      <c r="K61" s="25">
        <v>1</v>
      </c>
      <c r="L61" s="16"/>
      <c r="M61" s="127"/>
      <c r="N61" s="127"/>
      <c r="O61" s="127"/>
      <c r="P61" s="127"/>
      <c r="Q61" s="127"/>
      <c r="R61" s="28" t="s">
        <v>58</v>
      </c>
      <c r="S61" s="20" t="s">
        <v>179</v>
      </c>
      <c r="T61" s="98">
        <v>6.37</v>
      </c>
      <c r="U61" s="29">
        <v>4</v>
      </c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84"/>
      <c r="AQ61" s="84"/>
      <c r="AR61" s="84"/>
      <c r="AS61" s="84"/>
      <c r="AT61" s="84"/>
      <c r="AU61" s="84"/>
      <c r="AV61" s="84"/>
      <c r="AW61" s="84"/>
    </row>
    <row r="62" spans="1:49" ht="18">
      <c r="A62" s="18" t="s">
        <v>54</v>
      </c>
      <c r="B62" s="32">
        <v>11</v>
      </c>
      <c r="C62" s="20" t="s">
        <v>317</v>
      </c>
      <c r="D62" s="161" t="s">
        <v>301</v>
      </c>
      <c r="E62" s="19">
        <v>11.26</v>
      </c>
      <c r="F62" s="19">
        <v>2</v>
      </c>
      <c r="G62" s="16"/>
      <c r="H62" s="28" t="s">
        <v>58</v>
      </c>
      <c r="I62" s="20" t="s">
        <v>177</v>
      </c>
      <c r="J62" s="94">
        <v>8.5</v>
      </c>
      <c r="K62" s="21">
        <v>4</v>
      </c>
      <c r="L62" s="16"/>
      <c r="M62" s="127"/>
      <c r="N62" s="127"/>
      <c r="O62" s="127"/>
      <c r="P62" s="127"/>
      <c r="Q62" s="127"/>
      <c r="R62" s="127"/>
      <c r="S62" s="141"/>
      <c r="T62" s="141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84"/>
      <c r="AQ62" s="84"/>
      <c r="AR62" s="84"/>
      <c r="AS62" s="84"/>
      <c r="AT62" s="84"/>
      <c r="AU62" s="84"/>
      <c r="AV62" s="84"/>
      <c r="AW62" s="84"/>
    </row>
    <row r="63" spans="1:49" ht="18">
      <c r="A63" s="23" t="s">
        <v>55</v>
      </c>
      <c r="B63" s="35">
        <v>14</v>
      </c>
      <c r="C63" s="20" t="s">
        <v>318</v>
      </c>
      <c r="D63" s="161" t="s">
        <v>306</v>
      </c>
      <c r="E63" s="19">
        <v>11.07</v>
      </c>
      <c r="F63" s="19">
        <v>3</v>
      </c>
      <c r="G63" s="16"/>
      <c r="H63" s="22"/>
      <c r="I63" s="22"/>
      <c r="J63" s="22"/>
      <c r="K63" s="22"/>
      <c r="L63" s="16"/>
      <c r="M63" s="127"/>
      <c r="N63" s="127"/>
      <c r="O63" s="127"/>
      <c r="P63" s="127"/>
      <c r="Q63" s="127"/>
      <c r="R63" s="127"/>
      <c r="S63" s="141"/>
      <c r="T63" s="141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84"/>
      <c r="AQ63" s="84"/>
      <c r="AR63" s="84"/>
      <c r="AS63" s="84"/>
      <c r="AT63" s="84"/>
      <c r="AU63" s="84"/>
      <c r="AV63" s="84"/>
      <c r="AW63" s="84"/>
    </row>
    <row r="64" spans="1:49" ht="18">
      <c r="A64" s="26" t="s">
        <v>56</v>
      </c>
      <c r="B64" s="35">
        <v>35</v>
      </c>
      <c r="C64" s="41" t="s">
        <v>211</v>
      </c>
      <c r="D64" s="167" t="s">
        <v>301</v>
      </c>
      <c r="E64" s="19">
        <v>11.5</v>
      </c>
      <c r="F64" s="19">
        <v>1</v>
      </c>
      <c r="G64" s="16"/>
      <c r="H64" s="16"/>
      <c r="I64" s="16"/>
      <c r="J64" s="16"/>
      <c r="K64" s="16"/>
      <c r="L64" s="16"/>
      <c r="M64" s="127"/>
      <c r="N64" s="127"/>
      <c r="O64" s="127"/>
      <c r="P64" s="127"/>
      <c r="Q64" s="127"/>
      <c r="R64" s="127"/>
      <c r="S64" s="141"/>
      <c r="T64" s="141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84"/>
      <c r="AQ64" s="84"/>
      <c r="AR64" s="84"/>
      <c r="AS64" s="84"/>
      <c r="AT64" s="84"/>
      <c r="AU64" s="84"/>
      <c r="AV64" s="84"/>
      <c r="AW64" s="84"/>
    </row>
    <row r="65" spans="1:49" ht="18">
      <c r="A65" s="28" t="s">
        <v>58</v>
      </c>
      <c r="B65" s="37">
        <v>38</v>
      </c>
      <c r="C65" s="20" t="s">
        <v>177</v>
      </c>
      <c r="D65" s="161" t="s">
        <v>302</v>
      </c>
      <c r="E65" s="19">
        <v>6.87</v>
      </c>
      <c r="F65" s="19">
        <v>4</v>
      </c>
      <c r="G65" s="16"/>
      <c r="H65" s="16"/>
      <c r="I65" s="16"/>
      <c r="J65" s="16"/>
      <c r="K65" s="16"/>
      <c r="L65" s="16"/>
      <c r="M65" s="127"/>
      <c r="N65" s="127"/>
      <c r="O65" s="127"/>
      <c r="P65" s="127"/>
      <c r="Q65" s="127"/>
      <c r="R65" s="127"/>
      <c r="S65" s="141"/>
      <c r="T65" s="141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84"/>
      <c r="AQ65" s="84"/>
      <c r="AR65" s="84"/>
      <c r="AS65" s="84"/>
      <c r="AT65" s="84"/>
      <c r="AU65" s="84"/>
      <c r="AV65" s="84"/>
      <c r="AW65" s="84"/>
    </row>
    <row r="66" spans="1:49" ht="18">
      <c r="A66" s="16"/>
      <c r="B66" s="16"/>
      <c r="C66" s="16"/>
      <c r="D66" s="27"/>
      <c r="E66" s="16"/>
      <c r="F66" s="16"/>
      <c r="G66" s="16"/>
      <c r="H66" s="16"/>
      <c r="I66" s="16"/>
      <c r="J66" s="16"/>
      <c r="K66" s="16"/>
      <c r="L66" s="16"/>
      <c r="M66" s="127"/>
      <c r="N66" s="127"/>
      <c r="O66" s="127"/>
      <c r="P66" s="127"/>
      <c r="Q66" s="127"/>
      <c r="R66" s="127"/>
      <c r="S66" s="141"/>
      <c r="T66" s="141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84"/>
      <c r="AQ66" s="84"/>
      <c r="AR66" s="84"/>
      <c r="AS66" s="84"/>
      <c r="AT66" s="84"/>
      <c r="AU66" s="84"/>
      <c r="AV66" s="84"/>
      <c r="AW66" s="84"/>
    </row>
    <row r="67" spans="1:49" ht="18">
      <c r="A67" s="16"/>
      <c r="B67" s="17" t="s">
        <v>82</v>
      </c>
      <c r="C67" s="17"/>
      <c r="D67" s="27"/>
      <c r="E67" s="17"/>
      <c r="F67" s="17">
        <v>11</v>
      </c>
      <c r="G67" s="16"/>
      <c r="H67" s="16"/>
      <c r="I67" s="16"/>
      <c r="J67" s="16"/>
      <c r="K67" s="16"/>
      <c r="L67" s="16"/>
      <c r="M67" s="127"/>
      <c r="N67" s="127"/>
      <c r="O67" s="127"/>
      <c r="P67" s="127"/>
      <c r="Q67" s="127"/>
      <c r="R67" s="127"/>
      <c r="S67" s="141"/>
      <c r="T67" s="141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84"/>
      <c r="AQ67" s="84"/>
      <c r="AR67" s="84"/>
      <c r="AS67" s="84"/>
      <c r="AT67" s="84"/>
      <c r="AU67" s="84"/>
      <c r="AV67" s="84"/>
      <c r="AW67" s="84"/>
    </row>
    <row r="68" spans="1:49" ht="18">
      <c r="A68" s="18" t="s">
        <v>54</v>
      </c>
      <c r="B68" s="75">
        <v>5</v>
      </c>
      <c r="C68" s="20" t="s">
        <v>181</v>
      </c>
      <c r="D68" s="161" t="s">
        <v>300</v>
      </c>
      <c r="E68" s="19">
        <v>13.33</v>
      </c>
      <c r="F68" s="19">
        <v>1</v>
      </c>
      <c r="G68" s="16"/>
      <c r="H68" s="16"/>
      <c r="I68" s="16"/>
      <c r="J68" s="16"/>
      <c r="K68" s="16"/>
      <c r="L68" s="16"/>
      <c r="M68" s="127"/>
      <c r="N68" s="127"/>
      <c r="O68" s="127"/>
      <c r="P68" s="127"/>
      <c r="Q68" s="127"/>
      <c r="R68" s="127"/>
      <c r="S68" s="141"/>
      <c r="T68" s="141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84"/>
      <c r="AQ68" s="84"/>
      <c r="AR68" s="84"/>
      <c r="AS68" s="84"/>
      <c r="AT68" s="84"/>
      <c r="AU68" s="84"/>
      <c r="AV68" s="84"/>
      <c r="AW68" s="84"/>
    </row>
    <row r="69" spans="1:49" ht="18">
      <c r="A69" s="23" t="s">
        <v>55</v>
      </c>
      <c r="B69" s="75">
        <v>20</v>
      </c>
      <c r="C69" s="20" t="s">
        <v>319</v>
      </c>
      <c r="D69" s="161" t="s">
        <v>304</v>
      </c>
      <c r="E69" s="19">
        <v>11.33</v>
      </c>
      <c r="F69" s="19">
        <v>2</v>
      </c>
      <c r="G69" s="16"/>
      <c r="H69" s="16"/>
      <c r="I69" s="16"/>
      <c r="J69" s="16"/>
      <c r="K69" s="16"/>
      <c r="L69" s="16"/>
      <c r="M69" s="127"/>
      <c r="N69" s="127"/>
      <c r="O69" s="127"/>
      <c r="P69" s="127"/>
      <c r="Q69" s="127"/>
      <c r="R69" s="127"/>
      <c r="S69" s="141"/>
      <c r="T69" s="141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84"/>
      <c r="AQ69" s="84"/>
      <c r="AR69" s="84"/>
      <c r="AS69" s="84"/>
      <c r="AT69" s="84"/>
      <c r="AU69" s="84"/>
      <c r="AV69" s="84"/>
      <c r="AW69" s="84"/>
    </row>
    <row r="70" spans="1:49" ht="18">
      <c r="A70" s="26" t="s">
        <v>56</v>
      </c>
      <c r="B70" s="75">
        <v>29</v>
      </c>
      <c r="C70" s="20" t="s">
        <v>179</v>
      </c>
      <c r="D70" s="161" t="s">
        <v>303</v>
      </c>
      <c r="E70" s="19">
        <v>9.84</v>
      </c>
      <c r="F70" s="19">
        <v>3</v>
      </c>
      <c r="G70" s="16"/>
      <c r="H70" s="17" t="s">
        <v>57</v>
      </c>
      <c r="I70" s="27" t="s">
        <v>83</v>
      </c>
      <c r="J70" s="27"/>
      <c r="K70" s="17">
        <v>18</v>
      </c>
      <c r="L70" s="17"/>
      <c r="M70" s="127"/>
      <c r="N70" s="127"/>
      <c r="O70" s="127"/>
      <c r="P70" s="127"/>
      <c r="Q70" s="127"/>
      <c r="R70" s="127"/>
      <c r="S70" s="141"/>
      <c r="T70" s="141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84"/>
      <c r="AQ70" s="84"/>
      <c r="AR70" s="84"/>
      <c r="AS70" s="84"/>
      <c r="AT70" s="84"/>
      <c r="AU70" s="84"/>
      <c r="AV70" s="84"/>
      <c r="AW70" s="84"/>
    </row>
    <row r="71" spans="1:49" ht="18">
      <c r="A71" s="28" t="s">
        <v>58</v>
      </c>
      <c r="B71" s="75">
        <v>44</v>
      </c>
      <c r="C71" s="20" t="s">
        <v>326</v>
      </c>
      <c r="D71" s="161" t="s">
        <v>301</v>
      </c>
      <c r="E71" s="19">
        <v>9.04</v>
      </c>
      <c r="F71" s="19">
        <v>4</v>
      </c>
      <c r="G71" s="16"/>
      <c r="H71" s="18" t="s">
        <v>54</v>
      </c>
      <c r="I71" s="20" t="s">
        <v>179</v>
      </c>
      <c r="J71" s="105">
        <v>10.67</v>
      </c>
      <c r="K71" s="31">
        <v>2</v>
      </c>
      <c r="L71" s="16"/>
      <c r="M71" s="127"/>
      <c r="N71" s="127"/>
      <c r="O71" s="127"/>
      <c r="P71" s="127"/>
      <c r="Q71" s="127"/>
      <c r="R71" s="127"/>
      <c r="S71" s="141"/>
      <c r="T71" s="141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84"/>
      <c r="AQ71" s="84"/>
      <c r="AR71" s="84"/>
      <c r="AS71" s="84"/>
      <c r="AT71" s="84"/>
      <c r="AU71" s="84"/>
      <c r="AV71" s="84"/>
      <c r="AW71" s="84"/>
    </row>
    <row r="72" spans="1:49" ht="18">
      <c r="A72" s="22"/>
      <c r="B72" s="22"/>
      <c r="C72" s="22"/>
      <c r="D72" s="164"/>
      <c r="E72" s="22"/>
      <c r="F72" s="22"/>
      <c r="G72" s="16"/>
      <c r="H72" s="23" t="s">
        <v>55</v>
      </c>
      <c r="I72" s="20" t="s">
        <v>326</v>
      </c>
      <c r="J72" s="79">
        <v>11.7</v>
      </c>
      <c r="K72" s="19">
        <v>1</v>
      </c>
      <c r="L72" s="16"/>
      <c r="M72" s="127"/>
      <c r="N72" s="127"/>
      <c r="O72" s="127"/>
      <c r="P72" s="127"/>
      <c r="Q72" s="127"/>
      <c r="R72" s="127"/>
      <c r="S72" s="141"/>
      <c r="T72" s="141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84"/>
      <c r="AQ72" s="84"/>
      <c r="AR72" s="84"/>
      <c r="AS72" s="84"/>
      <c r="AT72" s="84"/>
      <c r="AU72" s="84"/>
      <c r="AV72" s="84"/>
      <c r="AW72" s="84"/>
    </row>
    <row r="73" spans="1:49" ht="18">
      <c r="A73" s="22"/>
      <c r="B73" s="17" t="s">
        <v>84</v>
      </c>
      <c r="C73" s="17"/>
      <c r="D73" s="27"/>
      <c r="E73" s="17"/>
      <c r="F73" s="17">
        <v>12</v>
      </c>
      <c r="G73" s="16"/>
      <c r="H73" s="26" t="s">
        <v>56</v>
      </c>
      <c r="I73" s="20" t="s">
        <v>212</v>
      </c>
      <c r="J73" s="79">
        <v>9.97</v>
      </c>
      <c r="K73" s="19">
        <v>3</v>
      </c>
      <c r="L73" s="16"/>
      <c r="M73" s="127"/>
      <c r="N73" s="127"/>
      <c r="O73" s="127"/>
      <c r="P73" s="127"/>
      <c r="Q73" s="127"/>
      <c r="R73" s="127"/>
      <c r="S73" s="141"/>
      <c r="T73" s="141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84"/>
      <c r="AQ73" s="84"/>
      <c r="AR73" s="84"/>
      <c r="AS73" s="84"/>
      <c r="AT73" s="84"/>
      <c r="AU73" s="84"/>
      <c r="AV73" s="84"/>
      <c r="AW73" s="84"/>
    </row>
    <row r="74" spans="1:49" ht="18">
      <c r="A74" s="18" t="s">
        <v>54</v>
      </c>
      <c r="B74" s="75">
        <v>8</v>
      </c>
      <c r="C74" s="20" t="s">
        <v>218</v>
      </c>
      <c r="D74" s="161" t="s">
        <v>302</v>
      </c>
      <c r="E74" s="19">
        <v>11.34</v>
      </c>
      <c r="F74" s="19">
        <v>2</v>
      </c>
      <c r="G74" s="16"/>
      <c r="H74" s="28" t="s">
        <v>58</v>
      </c>
      <c r="I74" s="20" t="s">
        <v>219</v>
      </c>
      <c r="J74" s="80">
        <v>7</v>
      </c>
      <c r="K74" s="29">
        <v>4</v>
      </c>
      <c r="L74" s="16"/>
      <c r="M74" s="127"/>
      <c r="N74" s="127"/>
      <c r="O74" s="127"/>
      <c r="P74" s="127"/>
      <c r="Q74" s="127"/>
      <c r="R74" s="127"/>
      <c r="S74" s="141"/>
      <c r="T74" s="141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84"/>
      <c r="AQ74" s="84"/>
      <c r="AR74" s="84"/>
      <c r="AS74" s="84"/>
      <c r="AT74" s="84"/>
      <c r="AU74" s="84"/>
      <c r="AV74" s="84"/>
      <c r="AW74" s="84"/>
    </row>
    <row r="75" spans="1:49" ht="18">
      <c r="A75" s="23" t="s">
        <v>55</v>
      </c>
      <c r="B75" s="75">
        <v>17</v>
      </c>
      <c r="C75" s="20" t="s">
        <v>213</v>
      </c>
      <c r="D75" s="161" t="s">
        <v>304</v>
      </c>
      <c r="E75" s="19">
        <v>11.5</v>
      </c>
      <c r="F75" s="19">
        <v>1</v>
      </c>
      <c r="G75" s="16"/>
      <c r="H75" s="22"/>
      <c r="I75" s="22"/>
      <c r="J75" s="22"/>
      <c r="K75" s="22"/>
      <c r="L75" s="16"/>
      <c r="M75" s="127"/>
      <c r="N75" s="127"/>
      <c r="O75" s="127"/>
      <c r="P75" s="127"/>
      <c r="Q75" s="127"/>
      <c r="R75" s="127"/>
      <c r="S75" s="141"/>
      <c r="T75" s="141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84"/>
      <c r="AQ75" s="84"/>
      <c r="AR75" s="84"/>
      <c r="AS75" s="84"/>
      <c r="AT75" s="84"/>
      <c r="AU75" s="84"/>
      <c r="AV75" s="84"/>
      <c r="AW75" s="84"/>
    </row>
    <row r="76" spans="1:49" ht="18">
      <c r="A76" s="26" t="s">
        <v>56</v>
      </c>
      <c r="B76" s="75">
        <v>32</v>
      </c>
      <c r="C76" s="20" t="s">
        <v>219</v>
      </c>
      <c r="D76" s="161" t="s">
        <v>305</v>
      </c>
      <c r="E76" s="19">
        <v>5.84</v>
      </c>
      <c r="F76" s="19">
        <v>4</v>
      </c>
      <c r="G76" s="16"/>
      <c r="H76" s="22"/>
      <c r="I76" s="22"/>
      <c r="J76" s="22"/>
      <c r="K76" s="22"/>
      <c r="L76" s="16"/>
      <c r="M76" s="127"/>
      <c r="N76" s="127"/>
      <c r="O76" s="127"/>
      <c r="P76" s="127"/>
      <c r="Q76" s="127"/>
      <c r="R76" s="127"/>
      <c r="S76" s="141"/>
      <c r="T76" s="141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84"/>
      <c r="AQ76" s="84"/>
      <c r="AR76" s="84"/>
      <c r="AS76" s="84"/>
      <c r="AT76" s="84"/>
      <c r="AU76" s="84"/>
      <c r="AV76" s="84"/>
      <c r="AW76" s="84"/>
    </row>
    <row r="77" spans="1:49" ht="18">
      <c r="A77" s="28" t="s">
        <v>58</v>
      </c>
      <c r="B77" s="75">
        <v>41</v>
      </c>
      <c r="C77" s="20" t="s">
        <v>212</v>
      </c>
      <c r="D77" s="161" t="s">
        <v>303</v>
      </c>
      <c r="E77" s="19">
        <v>9.07</v>
      </c>
      <c r="F77" s="19">
        <v>3</v>
      </c>
      <c r="G77" s="16"/>
      <c r="H77" s="22"/>
      <c r="I77" s="22"/>
      <c r="J77" s="22"/>
      <c r="K77" s="22"/>
      <c r="L77" s="16"/>
      <c r="M77" s="127"/>
      <c r="N77" s="127"/>
      <c r="O77" s="127"/>
      <c r="P77" s="127"/>
      <c r="Q77" s="127"/>
      <c r="R77" s="127"/>
      <c r="S77" s="141"/>
      <c r="T77" s="141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84"/>
      <c r="AQ77" s="84"/>
      <c r="AR77" s="84"/>
      <c r="AS77" s="84"/>
      <c r="AT77" s="84"/>
      <c r="AU77" s="84"/>
      <c r="AV77" s="84"/>
      <c r="AW77" s="84"/>
    </row>
    <row r="78" spans="1:49" ht="18">
      <c r="A78" s="16"/>
      <c r="B78" s="16"/>
      <c r="C78" s="16"/>
      <c r="D78" s="27"/>
      <c r="E78" s="16"/>
      <c r="F78" s="16"/>
      <c r="G78" s="16"/>
      <c r="H78" s="16"/>
      <c r="I78" s="16"/>
      <c r="J78" s="16"/>
      <c r="K78" s="16"/>
      <c r="L78" s="16"/>
      <c r="M78" s="127"/>
      <c r="N78" s="127"/>
      <c r="O78" s="127"/>
      <c r="P78" s="127"/>
      <c r="Q78" s="127"/>
      <c r="R78" s="127"/>
      <c r="S78" s="141"/>
      <c r="T78" s="141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84"/>
      <c r="AQ78" s="84"/>
      <c r="AR78" s="84"/>
      <c r="AS78" s="84"/>
      <c r="AT78" s="84"/>
      <c r="AU78" s="84"/>
      <c r="AV78" s="84"/>
      <c r="AW78" s="84"/>
    </row>
    <row r="79" spans="1:49" ht="18">
      <c r="A79" s="16"/>
      <c r="B79" s="16"/>
      <c r="C79" s="16"/>
      <c r="D79" s="27"/>
      <c r="E79" s="16"/>
      <c r="F79" s="16"/>
      <c r="G79" s="16"/>
      <c r="H79" s="16"/>
      <c r="I79" s="16"/>
      <c r="J79" s="16"/>
      <c r="K79" s="16"/>
      <c r="L79" s="16"/>
      <c r="M79" s="127"/>
      <c r="N79" s="127"/>
      <c r="O79" s="127"/>
      <c r="P79" s="127"/>
      <c r="Q79" s="127"/>
      <c r="R79" s="127"/>
      <c r="S79" s="141"/>
      <c r="T79" s="141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84"/>
      <c r="AQ79" s="84"/>
      <c r="AR79" s="84"/>
      <c r="AS79" s="84"/>
      <c r="AT79" s="84"/>
      <c r="AU79" s="84"/>
      <c r="AV79" s="84"/>
      <c r="AW79" s="84"/>
    </row>
    <row r="80" spans="1:49" ht="18">
      <c r="A80" s="127"/>
      <c r="B80" s="127"/>
      <c r="C80" s="127"/>
      <c r="D80" s="14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84"/>
      <c r="AQ80" s="84"/>
      <c r="AR80" s="84"/>
      <c r="AS80" s="84"/>
      <c r="AT80" s="84"/>
      <c r="AU80" s="84"/>
      <c r="AV80" s="84"/>
      <c r="AW80" s="84"/>
    </row>
    <row r="81" spans="1:49" ht="18">
      <c r="A81" s="107"/>
      <c r="B81" s="107"/>
      <c r="C81" s="107"/>
      <c r="D81" s="92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84"/>
      <c r="AQ81" s="84"/>
      <c r="AR81" s="84"/>
      <c r="AS81" s="84"/>
      <c r="AT81" s="84"/>
      <c r="AU81" s="84"/>
      <c r="AV81" s="84"/>
      <c r="AW81" s="84"/>
    </row>
    <row r="82" spans="1:49" ht="15">
      <c r="A82" s="84"/>
      <c r="B82" s="84"/>
      <c r="C82" s="84"/>
      <c r="D82" s="168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</row>
    <row r="83" spans="1:49" ht="15">
      <c r="A83" s="84"/>
      <c r="B83" s="84"/>
      <c r="C83" s="84"/>
      <c r="D83" s="168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</row>
    <row r="84" spans="1:49" ht="15">
      <c r="A84" s="84"/>
      <c r="B84" s="84"/>
      <c r="C84" s="84"/>
      <c r="D84" s="168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</row>
  </sheetData>
  <sheetProtection/>
  <printOptions/>
  <pageMargins left="0.25" right="0.25" top="1" bottom="1" header="0.3" footer="0.3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2"/>
  <sheetViews>
    <sheetView workbookViewId="0" topLeftCell="V3">
      <selection activeCell="Y23" sqref="Y23"/>
    </sheetView>
  </sheetViews>
  <sheetFormatPr defaultColWidth="11.125" defaultRowHeight="15.75"/>
  <cols>
    <col min="1" max="1" width="9.875" style="0" customWidth="1"/>
    <col min="2" max="2" width="6.125" style="12" hidden="1" customWidth="1"/>
    <col min="3" max="3" width="21.375" style="0" customWidth="1"/>
    <col min="4" max="4" width="14.50390625" style="0" customWidth="1"/>
    <col min="5" max="5" width="14.00390625" style="0" customWidth="1"/>
    <col min="6" max="6" width="13.50390625" style="0" customWidth="1"/>
    <col min="7" max="7" width="14.00390625" style="0" bestFit="1" customWidth="1"/>
    <col min="8" max="8" width="11.125" style="0" customWidth="1"/>
    <col min="9" max="9" width="23.00390625" style="0" customWidth="1"/>
    <col min="10" max="11" width="11.125" style="0" customWidth="1"/>
    <col min="12" max="12" width="9.625" style="0" customWidth="1"/>
    <col min="13" max="13" width="11.125" style="0" customWidth="1"/>
    <col min="14" max="14" width="19.875" style="0" customWidth="1"/>
    <col min="15" max="17" width="11.125" style="0" customWidth="1"/>
    <col min="18" max="18" width="11.50390625" style="0" customWidth="1"/>
    <col min="19" max="19" width="20.625" style="0" customWidth="1"/>
    <col min="20" max="22" width="10.50390625" style="0" customWidth="1"/>
    <col min="23" max="23" width="13.875" style="0" customWidth="1"/>
    <col min="24" max="24" width="19.375" style="0" customWidth="1"/>
    <col min="25" max="25" width="11.125" style="0" customWidth="1"/>
    <col min="26" max="26" width="13.00390625" style="0" customWidth="1"/>
    <col min="27" max="27" width="9.125" style="0" customWidth="1"/>
    <col min="28" max="28" width="11.125" style="0" customWidth="1"/>
    <col min="29" max="29" width="19.875" style="0" customWidth="1"/>
    <col min="30" max="31" width="11.125" style="0" customWidth="1"/>
    <col min="32" max="32" width="16.875" style="0" customWidth="1"/>
    <col min="33" max="33" width="11.125" style="0" customWidth="1"/>
    <col min="34" max="34" width="22.875" style="0" customWidth="1"/>
    <col min="35" max="35" width="4.625" style="0" customWidth="1"/>
    <col min="36" max="36" width="11.125" style="0" customWidth="1"/>
    <col min="37" max="37" width="19.625" style="0" customWidth="1"/>
  </cols>
  <sheetData>
    <row r="1" spans="1:39" ht="19.5">
      <c r="A1" s="11" t="s">
        <v>151</v>
      </c>
      <c r="B1" s="141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07"/>
      <c r="AI1" s="107"/>
      <c r="AJ1" s="107"/>
      <c r="AK1" s="107"/>
      <c r="AL1" s="107"/>
      <c r="AM1" s="107"/>
    </row>
    <row r="2" spans="2:39" ht="18">
      <c r="B2" s="141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07"/>
      <c r="AI2" s="107"/>
      <c r="AJ2" s="107"/>
      <c r="AK2" s="107"/>
      <c r="AL2" s="107"/>
      <c r="AM2" s="107"/>
    </row>
    <row r="3" spans="1:57" ht="18">
      <c r="A3" s="13" t="s">
        <v>168</v>
      </c>
      <c r="B3" s="120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</row>
    <row r="4" spans="2:57" ht="18">
      <c r="B4"/>
      <c r="H4" s="13" t="s">
        <v>329</v>
      </c>
      <c r="R4" s="9" t="s">
        <v>329</v>
      </c>
      <c r="AI4" s="87"/>
      <c r="AJ4" s="107"/>
      <c r="AK4" s="107"/>
      <c r="AL4" s="107"/>
      <c r="AM4" s="107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</row>
    <row r="5" spans="1:57" ht="18">
      <c r="A5" s="17" t="s">
        <v>30</v>
      </c>
      <c r="B5" s="127"/>
      <c r="C5" s="127"/>
      <c r="D5" s="127"/>
      <c r="E5" s="141" t="s">
        <v>271</v>
      </c>
      <c r="F5" s="141" t="s">
        <v>272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3" t="s">
        <v>329</v>
      </c>
      <c r="Y5" s="127"/>
      <c r="Z5" s="127"/>
      <c r="AA5" s="127"/>
      <c r="AB5" s="127"/>
      <c r="AC5" s="127"/>
      <c r="AD5" s="127"/>
      <c r="AE5" s="127"/>
      <c r="AI5" s="107"/>
      <c r="AJ5" s="107"/>
      <c r="AK5" s="107"/>
      <c r="AL5" s="107"/>
      <c r="AM5" s="107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</row>
    <row r="6" spans="1:57" ht="18">
      <c r="A6" s="127" t="s">
        <v>31</v>
      </c>
      <c r="B6" s="127"/>
      <c r="C6" s="127"/>
      <c r="D6" s="127"/>
      <c r="E6" s="127"/>
      <c r="F6" s="13">
        <v>1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I6" s="107"/>
      <c r="AJ6" s="107"/>
      <c r="AK6" s="107"/>
      <c r="AL6" s="107"/>
      <c r="AM6" s="107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</row>
    <row r="7" spans="1:57" ht="18">
      <c r="A7" s="18" t="s">
        <v>54</v>
      </c>
      <c r="B7" s="128">
        <v>1</v>
      </c>
      <c r="C7" s="156" t="s">
        <v>194</v>
      </c>
      <c r="D7" s="169" t="s">
        <v>299</v>
      </c>
      <c r="E7" s="130">
        <v>14.83</v>
      </c>
      <c r="F7" s="130">
        <v>1</v>
      </c>
      <c r="G7" s="127"/>
      <c r="H7" s="127"/>
      <c r="I7" s="127"/>
      <c r="J7" s="127"/>
      <c r="K7" s="127"/>
      <c r="L7" s="127"/>
      <c r="M7" s="17" t="s">
        <v>16</v>
      </c>
      <c r="N7" s="127"/>
      <c r="O7" s="154" t="s">
        <v>271</v>
      </c>
      <c r="P7" s="154" t="s">
        <v>272</v>
      </c>
      <c r="Q7" s="154"/>
      <c r="R7" s="157" t="s">
        <v>273</v>
      </c>
      <c r="S7" s="154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I7" s="107"/>
      <c r="AJ7" s="119"/>
      <c r="AK7" s="107"/>
      <c r="AL7" s="107"/>
      <c r="AM7" s="107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</row>
    <row r="8" spans="1:57" ht="18">
      <c r="A8" s="23" t="s">
        <v>55</v>
      </c>
      <c r="B8" s="131">
        <v>6</v>
      </c>
      <c r="C8" s="156" t="s">
        <v>223</v>
      </c>
      <c r="D8" s="170" t="s">
        <v>306</v>
      </c>
      <c r="E8" s="132">
        <v>12.6</v>
      </c>
      <c r="F8" s="132">
        <v>2</v>
      </c>
      <c r="G8" s="127"/>
      <c r="H8" s="127"/>
      <c r="I8" s="127"/>
      <c r="J8" s="127"/>
      <c r="K8" s="127"/>
      <c r="L8" s="127"/>
      <c r="M8" s="127" t="s">
        <v>33</v>
      </c>
      <c r="N8" s="127"/>
      <c r="O8" s="127"/>
      <c r="P8" s="13">
        <v>9</v>
      </c>
      <c r="Q8" s="127"/>
      <c r="R8" s="137" t="s">
        <v>33</v>
      </c>
      <c r="S8" s="127"/>
      <c r="T8" s="127"/>
      <c r="U8" s="13">
        <v>13</v>
      </c>
      <c r="V8" s="127"/>
      <c r="W8" s="13" t="s">
        <v>336</v>
      </c>
      <c r="X8" s="127"/>
      <c r="Y8" s="127"/>
      <c r="Z8" s="127"/>
      <c r="AA8" s="127"/>
      <c r="AB8" s="127"/>
      <c r="AC8" s="127"/>
      <c r="AD8" s="127"/>
      <c r="AE8" s="127"/>
      <c r="AI8" s="107"/>
      <c r="AJ8" s="107"/>
      <c r="AK8" s="107"/>
      <c r="AL8" s="107"/>
      <c r="AM8" s="107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</row>
    <row r="9" spans="1:57" ht="18">
      <c r="A9" s="26" t="s">
        <v>56</v>
      </c>
      <c r="B9" s="133">
        <v>15</v>
      </c>
      <c r="C9" s="156" t="s">
        <v>201</v>
      </c>
      <c r="D9" s="171" t="s">
        <v>299</v>
      </c>
      <c r="E9" s="134">
        <v>10.83</v>
      </c>
      <c r="F9" s="134">
        <v>3</v>
      </c>
      <c r="G9" s="127"/>
      <c r="H9" s="127"/>
      <c r="I9" s="127"/>
      <c r="J9" s="127"/>
      <c r="K9" s="127"/>
      <c r="L9" s="127"/>
      <c r="M9" s="18" t="s">
        <v>54</v>
      </c>
      <c r="N9" s="135" t="str">
        <f>IF(F7=1,C7,(IF(F8=1,C8,(IF(F9=1,C9,(IF(F10=1,C10,1.1)))))))</f>
        <v>Alyssa Lock</v>
      </c>
      <c r="O9" s="135">
        <v>13.17</v>
      </c>
      <c r="P9" s="136">
        <v>1</v>
      </c>
      <c r="Q9" s="133"/>
      <c r="R9" s="18" t="s">
        <v>54</v>
      </c>
      <c r="S9" s="135" t="s">
        <v>194</v>
      </c>
      <c r="T9" s="105">
        <v>13.17</v>
      </c>
      <c r="U9" s="79">
        <v>1</v>
      </c>
      <c r="V9" s="34"/>
      <c r="W9" s="133"/>
      <c r="X9" s="127"/>
      <c r="Y9" s="127"/>
      <c r="Z9" s="127"/>
      <c r="AA9" s="127"/>
      <c r="AB9" s="127"/>
      <c r="AC9" s="127"/>
      <c r="AD9" s="127"/>
      <c r="AE9" s="127"/>
      <c r="AI9" s="107"/>
      <c r="AJ9" s="87"/>
      <c r="AK9" s="88"/>
      <c r="AL9" s="107"/>
      <c r="AM9" s="107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</row>
    <row r="10" spans="1:57" ht="18">
      <c r="A10" s="28" t="s">
        <v>58</v>
      </c>
      <c r="B10" s="131">
        <v>20</v>
      </c>
      <c r="C10" s="156" t="s">
        <v>324</v>
      </c>
      <c r="D10" s="170" t="s">
        <v>306</v>
      </c>
      <c r="E10" s="132">
        <v>6.6</v>
      </c>
      <c r="F10" s="132">
        <v>4</v>
      </c>
      <c r="G10" s="127"/>
      <c r="H10" s="17" t="s">
        <v>169</v>
      </c>
      <c r="I10" s="127"/>
      <c r="J10" s="141" t="s">
        <v>271</v>
      </c>
      <c r="K10" s="141" t="s">
        <v>272</v>
      </c>
      <c r="L10" s="127"/>
      <c r="M10" s="23" t="s">
        <v>55</v>
      </c>
      <c r="N10" s="135" t="str">
        <f>IF(F12=2,C12,(IF(F13=2,C13,(IF(F14=2,C14,(IF(F15=2,C15,2.2)))))))</f>
        <v>Madison Poole</v>
      </c>
      <c r="O10" s="135">
        <v>7.57</v>
      </c>
      <c r="P10" s="136">
        <v>3</v>
      </c>
      <c r="Q10" s="133"/>
      <c r="R10" s="23" t="s">
        <v>55</v>
      </c>
      <c r="S10" s="106" t="s">
        <v>223</v>
      </c>
      <c r="T10" s="79">
        <v>4.1</v>
      </c>
      <c r="U10" s="79">
        <v>2</v>
      </c>
      <c r="V10" s="34"/>
      <c r="W10" s="133"/>
      <c r="X10" s="127"/>
      <c r="Y10" s="154" t="s">
        <v>271</v>
      </c>
      <c r="Z10" s="154" t="s">
        <v>272</v>
      </c>
      <c r="AA10" s="127"/>
      <c r="AB10" s="127"/>
      <c r="AC10" s="127"/>
      <c r="AD10" s="127"/>
      <c r="AE10" s="127"/>
      <c r="AI10" s="107"/>
      <c r="AJ10" s="86"/>
      <c r="AK10" s="89"/>
      <c r="AL10" s="107"/>
      <c r="AM10" s="107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</row>
    <row r="11" spans="1:57" ht="18">
      <c r="A11" s="127" t="s">
        <v>34</v>
      </c>
      <c r="B11" s="127"/>
      <c r="C11" s="59"/>
      <c r="D11" s="14"/>
      <c r="E11" s="127"/>
      <c r="F11" s="13">
        <v>2</v>
      </c>
      <c r="G11" s="127"/>
      <c r="H11" s="127" t="s">
        <v>33</v>
      </c>
      <c r="I11" s="127"/>
      <c r="J11" s="127"/>
      <c r="K11" s="13">
        <v>6</v>
      </c>
      <c r="L11" s="127"/>
      <c r="M11" s="26" t="s">
        <v>56</v>
      </c>
      <c r="N11" s="135" t="str">
        <f>IF(K12=1,I12,(IF(K13=1,I13,(IF(K14=1,I14,1.6)))))</f>
        <v>Teah Van de Wakker</v>
      </c>
      <c r="O11" s="135">
        <v>11.7</v>
      </c>
      <c r="P11" s="136">
        <v>2</v>
      </c>
      <c r="Q11" s="133"/>
      <c r="R11" s="133"/>
      <c r="S11" s="133"/>
      <c r="T11" s="133"/>
      <c r="U11" s="133"/>
      <c r="V11" s="133"/>
      <c r="W11" s="137" t="s">
        <v>33</v>
      </c>
      <c r="X11" s="127"/>
      <c r="Y11" s="127"/>
      <c r="Z11" s="13">
        <v>17</v>
      </c>
      <c r="AA11" s="127"/>
      <c r="AB11" s="127"/>
      <c r="AC11" s="127"/>
      <c r="AD11" s="127"/>
      <c r="AE11" s="127"/>
      <c r="AI11" s="107"/>
      <c r="AJ11" s="90"/>
      <c r="AK11" s="89"/>
      <c r="AL11" s="107"/>
      <c r="AM11" s="107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</row>
    <row r="12" spans="1:57" ht="18">
      <c r="A12" s="18" t="s">
        <v>54</v>
      </c>
      <c r="B12" s="138">
        <v>3</v>
      </c>
      <c r="C12" s="156" t="s">
        <v>199</v>
      </c>
      <c r="D12" s="169" t="s">
        <v>306</v>
      </c>
      <c r="E12" s="130">
        <v>15.03</v>
      </c>
      <c r="F12" s="130">
        <v>1</v>
      </c>
      <c r="G12" s="127"/>
      <c r="H12" s="18" t="s">
        <v>54</v>
      </c>
      <c r="I12" s="79" t="str">
        <f>IF(F7=3,C7,(IF(F8=3,C8,(IF(F9=3,C9,(IF(F10=3,C10,3.1)))))))</f>
        <v>Teah Van de Wakker</v>
      </c>
      <c r="J12" s="105">
        <v>14.23</v>
      </c>
      <c r="K12" s="139">
        <v>1</v>
      </c>
      <c r="L12" s="127"/>
      <c r="M12" s="28" t="s">
        <v>58</v>
      </c>
      <c r="N12" s="135" t="str">
        <f>IF(K17=2,I17,(IF(K18=2,I18,(IF(K19=2,I19,(IF(K20=2,I20,2.7)))))))</f>
        <v>Tessa Berkley</v>
      </c>
      <c r="O12" s="135">
        <v>6.46</v>
      </c>
      <c r="P12" s="136">
        <v>4</v>
      </c>
      <c r="Q12" s="133"/>
      <c r="R12" s="133"/>
      <c r="S12" s="133"/>
      <c r="T12" s="133"/>
      <c r="U12" s="133"/>
      <c r="V12" s="133"/>
      <c r="W12" s="18" t="s">
        <v>54</v>
      </c>
      <c r="X12" s="135" t="s">
        <v>194</v>
      </c>
      <c r="Y12" s="105">
        <v>12.6</v>
      </c>
      <c r="Z12" s="139">
        <v>2</v>
      </c>
      <c r="AA12" s="127"/>
      <c r="AB12" s="127"/>
      <c r="AC12" s="127"/>
      <c r="AD12" s="127"/>
      <c r="AE12" s="127"/>
      <c r="AI12" s="107"/>
      <c r="AJ12" s="107"/>
      <c r="AK12" s="107"/>
      <c r="AL12" s="107"/>
      <c r="AM12" s="107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</row>
    <row r="13" spans="1:57" ht="18">
      <c r="A13" s="23" t="s">
        <v>55</v>
      </c>
      <c r="B13" s="140">
        <v>8</v>
      </c>
      <c r="C13" s="156" t="s">
        <v>200</v>
      </c>
      <c r="D13" s="170" t="s">
        <v>303</v>
      </c>
      <c r="E13" s="132">
        <v>9</v>
      </c>
      <c r="F13" s="132">
        <v>2</v>
      </c>
      <c r="G13" s="127"/>
      <c r="H13" s="23" t="s">
        <v>55</v>
      </c>
      <c r="I13" s="79" t="str">
        <f>IF(F12=3,C12,(IF(F13=3,C13,(IF(F14=3,C14,(IF(F15=3,C15,3.2)))))))</f>
        <v>Sienna Coulter</v>
      </c>
      <c r="J13" s="79">
        <v>11</v>
      </c>
      <c r="K13" s="136">
        <v>3</v>
      </c>
      <c r="L13" s="127"/>
      <c r="M13" s="127"/>
      <c r="N13" s="141"/>
      <c r="O13" s="141"/>
      <c r="P13" s="127"/>
      <c r="Q13" s="127"/>
      <c r="R13" s="127"/>
      <c r="S13" s="127"/>
      <c r="T13" s="127"/>
      <c r="U13" s="127"/>
      <c r="V13" s="127"/>
      <c r="W13" s="23" t="s">
        <v>55</v>
      </c>
      <c r="X13" s="159" t="s">
        <v>199</v>
      </c>
      <c r="Y13" s="79">
        <v>14.84</v>
      </c>
      <c r="Z13" s="136">
        <v>1</v>
      </c>
      <c r="AA13" s="127"/>
      <c r="AB13" s="127"/>
      <c r="AC13" s="127"/>
      <c r="AD13" s="127"/>
      <c r="AE13" s="127"/>
      <c r="AI13" s="107"/>
      <c r="AJ13" s="107"/>
      <c r="AK13" s="107"/>
      <c r="AL13" s="107"/>
      <c r="AM13" s="107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</row>
    <row r="14" spans="1:57" ht="18">
      <c r="A14" s="26" t="s">
        <v>56</v>
      </c>
      <c r="B14" s="142">
        <v>13</v>
      </c>
      <c r="C14" s="156" t="s">
        <v>198</v>
      </c>
      <c r="D14" s="171" t="s">
        <v>299</v>
      </c>
      <c r="E14" s="134">
        <v>6.27</v>
      </c>
      <c r="F14" s="134">
        <v>4</v>
      </c>
      <c r="G14" s="127"/>
      <c r="H14" s="26" t="s">
        <v>56</v>
      </c>
      <c r="I14" s="79" t="str">
        <f>IF(F17=4,C17,(IF(F18=4,C18,(IF(F19=4,C19,(IF(F20=4,C20,4.3)))))))</f>
        <v>Darci Air</v>
      </c>
      <c r="J14" s="79">
        <v>11.27</v>
      </c>
      <c r="K14" s="136">
        <v>2</v>
      </c>
      <c r="L14" s="127"/>
      <c r="M14" s="87" t="s">
        <v>35</v>
      </c>
      <c r="N14" s="141"/>
      <c r="O14" s="141"/>
      <c r="P14" s="13">
        <v>10</v>
      </c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I14" s="107"/>
      <c r="AJ14" s="107"/>
      <c r="AK14" s="107"/>
      <c r="AL14" s="107"/>
      <c r="AM14" s="107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</row>
    <row r="15" spans="1:57" ht="18">
      <c r="A15" s="28" t="s">
        <v>58</v>
      </c>
      <c r="B15" s="140">
        <v>18</v>
      </c>
      <c r="C15" s="156" t="s">
        <v>274</v>
      </c>
      <c r="D15" s="170" t="s">
        <v>306</v>
      </c>
      <c r="E15" s="132">
        <v>7.2</v>
      </c>
      <c r="F15" s="132">
        <v>3</v>
      </c>
      <c r="G15" s="127"/>
      <c r="H15" s="127"/>
      <c r="I15" s="127"/>
      <c r="J15" s="127"/>
      <c r="K15" s="127"/>
      <c r="L15" s="127"/>
      <c r="M15" s="18" t="s">
        <v>54</v>
      </c>
      <c r="N15" s="135" t="str">
        <f>IF(F7=2,C7,(IF(F8=2,C8,(IF(F9=2,C9,(IF(F10=2,C10,2.1)))))))</f>
        <v>Jessie Van Niekerk</v>
      </c>
      <c r="O15" s="135">
        <v>12.64</v>
      </c>
      <c r="P15" s="136">
        <v>2</v>
      </c>
      <c r="Q15" s="133"/>
      <c r="R15" s="158" t="s">
        <v>59</v>
      </c>
      <c r="S15" s="153"/>
      <c r="T15" s="153"/>
      <c r="U15" s="146">
        <v>14</v>
      </c>
      <c r="V15" s="133"/>
      <c r="W15" s="127"/>
      <c r="X15" s="127"/>
      <c r="Y15" s="127"/>
      <c r="Z15" s="127"/>
      <c r="AA15" s="127"/>
      <c r="AB15" s="127"/>
      <c r="AC15" s="127"/>
      <c r="AD15" s="127"/>
      <c r="AE15" s="127"/>
      <c r="AI15" s="107"/>
      <c r="AJ15" s="107"/>
      <c r="AK15" s="107"/>
      <c r="AL15" s="107"/>
      <c r="AM15" s="107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</row>
    <row r="16" spans="1:57" ht="18">
      <c r="A16" s="127" t="s">
        <v>36</v>
      </c>
      <c r="B16" s="127"/>
      <c r="C16" s="59"/>
      <c r="D16" s="14"/>
      <c r="E16" s="127"/>
      <c r="F16" s="13">
        <v>3</v>
      </c>
      <c r="G16" s="127"/>
      <c r="H16" s="127" t="s">
        <v>35</v>
      </c>
      <c r="I16" s="127"/>
      <c r="J16" s="127"/>
      <c r="K16" s="13">
        <v>7</v>
      </c>
      <c r="L16" s="127"/>
      <c r="M16" s="23" t="s">
        <v>55</v>
      </c>
      <c r="N16" s="135" t="str">
        <f>IF(F12=1,C12,(IF(F13=1,C13,(IF(F14=1,C14,(IF(F15=1,C15,1.2)))))))</f>
        <v>Bodhi Leigh-Jones</v>
      </c>
      <c r="O16" s="135">
        <v>14.03</v>
      </c>
      <c r="P16" s="136">
        <v>1</v>
      </c>
      <c r="Q16" s="133"/>
      <c r="R16" s="18" t="s">
        <v>54</v>
      </c>
      <c r="S16" s="159" t="s">
        <v>199</v>
      </c>
      <c r="T16" s="104">
        <v>10.5</v>
      </c>
      <c r="U16" s="155">
        <v>1</v>
      </c>
      <c r="V16" s="133"/>
      <c r="W16" s="127"/>
      <c r="X16" s="127"/>
      <c r="Y16" s="127"/>
      <c r="Z16" s="127"/>
      <c r="AA16" s="127"/>
      <c r="AB16" s="17" t="s">
        <v>29</v>
      </c>
      <c r="AC16" s="127"/>
      <c r="AD16" s="154" t="s">
        <v>271</v>
      </c>
      <c r="AE16" s="154" t="s">
        <v>272</v>
      </c>
      <c r="AI16" s="107"/>
      <c r="AJ16" s="107"/>
      <c r="AK16" s="107"/>
      <c r="AL16" s="107"/>
      <c r="AM16" s="107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</row>
    <row r="17" spans="1:57" ht="18">
      <c r="A17" s="18" t="s">
        <v>54</v>
      </c>
      <c r="B17" s="138">
        <v>4</v>
      </c>
      <c r="C17" s="156" t="s">
        <v>275</v>
      </c>
      <c r="D17" s="169" t="s">
        <v>306</v>
      </c>
      <c r="E17" s="130">
        <v>10</v>
      </c>
      <c r="F17" s="130">
        <v>2</v>
      </c>
      <c r="G17" s="127"/>
      <c r="H17" s="18" t="s">
        <v>54</v>
      </c>
      <c r="I17" s="79" t="str">
        <f>IF(F7=4,C7,(IF(F8=4,C8,(IF(F9=4,C9,(IF(F10=4,C10,4.1)))))))</f>
        <v>Tessa Berkley</v>
      </c>
      <c r="J17" s="105">
        <v>8.46</v>
      </c>
      <c r="K17" s="139">
        <v>2</v>
      </c>
      <c r="L17" s="127"/>
      <c r="M17" s="26" t="s">
        <v>56</v>
      </c>
      <c r="N17" s="135" t="str">
        <f>IF(K12=2,I12,(IF(K13=2,I13,(IF(K14=2,I14,2.6)))))</f>
        <v>Darci Air</v>
      </c>
      <c r="O17" s="135">
        <v>8.17</v>
      </c>
      <c r="P17" s="136">
        <v>3</v>
      </c>
      <c r="Q17" s="133"/>
      <c r="R17" s="23" t="s">
        <v>55</v>
      </c>
      <c r="S17" s="135" t="s">
        <v>201</v>
      </c>
      <c r="T17" s="94">
        <v>7.6</v>
      </c>
      <c r="U17" s="109">
        <v>2</v>
      </c>
      <c r="V17" s="133"/>
      <c r="W17" s="127"/>
      <c r="X17" s="127"/>
      <c r="Y17" s="127"/>
      <c r="Z17" s="127"/>
      <c r="AA17" s="127"/>
      <c r="AB17" s="127"/>
      <c r="AC17" s="141" t="s">
        <v>208</v>
      </c>
      <c r="AD17" s="141"/>
      <c r="AE17" s="13">
        <v>19</v>
      </c>
      <c r="AI17" s="87"/>
      <c r="AJ17" s="107"/>
      <c r="AK17" s="107"/>
      <c r="AL17" s="107"/>
      <c r="AM17" s="107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</row>
    <row r="18" spans="1:57" ht="18">
      <c r="A18" s="23" t="s">
        <v>55</v>
      </c>
      <c r="B18" s="140">
        <v>9</v>
      </c>
      <c r="C18" s="156" t="s">
        <v>203</v>
      </c>
      <c r="D18" s="170" t="s">
        <v>303</v>
      </c>
      <c r="E18" s="132">
        <v>11.84</v>
      </c>
      <c r="F18" s="132">
        <v>1</v>
      </c>
      <c r="G18" s="127"/>
      <c r="H18" s="23" t="s">
        <v>55</v>
      </c>
      <c r="I18" s="79" t="str">
        <f>IF(F12=4,C12,(IF(F13=4,C13,(IF(F14=4,C14,(IF(F15=4,C15,4.2)))))))</f>
        <v>Sofie Boyd</v>
      </c>
      <c r="J18" s="79">
        <v>8.26</v>
      </c>
      <c r="K18" s="136">
        <v>3</v>
      </c>
      <c r="L18" s="127"/>
      <c r="M18" s="28" t="s">
        <v>58</v>
      </c>
      <c r="N18" s="135" t="str">
        <f>IF(K17=1,I17,(IF(K18=1,I18,(IF(K19=1,I19,(IF(K20=1,I20,1.7)))))))</f>
        <v>Kelly O'Callaghan</v>
      </c>
      <c r="O18" s="135">
        <v>6.14</v>
      </c>
      <c r="P18" s="136">
        <v>4</v>
      </c>
      <c r="Q18" s="133"/>
      <c r="R18" s="133"/>
      <c r="S18" s="133"/>
      <c r="T18" s="133"/>
      <c r="U18" s="133"/>
      <c r="V18" s="133"/>
      <c r="W18" s="127"/>
      <c r="X18" s="127"/>
      <c r="Y18" s="127"/>
      <c r="Z18" s="127"/>
      <c r="AA18" s="127"/>
      <c r="AB18" s="18" t="s">
        <v>54</v>
      </c>
      <c r="AC18" s="159" t="s">
        <v>199</v>
      </c>
      <c r="AD18" s="105">
        <v>11.97</v>
      </c>
      <c r="AE18" s="139">
        <v>2</v>
      </c>
      <c r="AI18" s="87"/>
      <c r="AJ18" s="107"/>
      <c r="AK18" s="107"/>
      <c r="AL18" s="107"/>
      <c r="AM18" s="107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</row>
    <row r="19" spans="1:57" ht="18">
      <c r="A19" s="26" t="s">
        <v>56</v>
      </c>
      <c r="B19" s="142">
        <v>12</v>
      </c>
      <c r="C19" s="156" t="s">
        <v>204</v>
      </c>
      <c r="D19" s="171" t="s">
        <v>304</v>
      </c>
      <c r="E19" s="134">
        <v>9.43</v>
      </c>
      <c r="F19" s="134">
        <v>4</v>
      </c>
      <c r="G19" s="127"/>
      <c r="H19" s="26" t="s">
        <v>56</v>
      </c>
      <c r="I19" s="79" t="str">
        <f>IF(F22=3,C22,(IF(F23=3,C23,(IF(F24=3,C24,(IF(F25=3,C25,3.4)))))))</f>
        <v>Kelly O'Callaghan</v>
      </c>
      <c r="J19" s="79">
        <v>14.5</v>
      </c>
      <c r="K19" s="136">
        <v>1</v>
      </c>
      <c r="L19" s="127"/>
      <c r="M19" s="133"/>
      <c r="N19" s="143"/>
      <c r="O19" s="143"/>
      <c r="P19" s="133"/>
      <c r="Q19" s="133"/>
      <c r="R19" s="133"/>
      <c r="S19" s="133"/>
      <c r="T19" s="133"/>
      <c r="U19" s="133"/>
      <c r="V19" s="133"/>
      <c r="W19" s="127"/>
      <c r="X19" s="127"/>
      <c r="Y19" s="127"/>
      <c r="Z19" s="127"/>
      <c r="AA19" s="127"/>
      <c r="AB19" s="23" t="s">
        <v>55</v>
      </c>
      <c r="AC19" s="94" t="s">
        <v>195</v>
      </c>
      <c r="AD19" s="79">
        <v>13.84</v>
      </c>
      <c r="AE19" s="136">
        <v>1</v>
      </c>
      <c r="AI19" s="107"/>
      <c r="AJ19" s="107"/>
      <c r="AK19" s="107"/>
      <c r="AL19" s="107"/>
      <c r="AM19" s="107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</row>
    <row r="20" spans="1:57" ht="18">
      <c r="A20" s="28" t="s">
        <v>58</v>
      </c>
      <c r="B20" s="140">
        <v>17</v>
      </c>
      <c r="C20" s="156" t="s">
        <v>276</v>
      </c>
      <c r="D20" s="170" t="s">
        <v>303</v>
      </c>
      <c r="E20" s="132">
        <v>9.6</v>
      </c>
      <c r="F20" s="132">
        <v>3</v>
      </c>
      <c r="G20" s="127"/>
      <c r="H20" s="28" t="s">
        <v>58</v>
      </c>
      <c r="I20" s="79" t="str">
        <f>IF(F27=3,C27,(IF(F28=3,C28,(IF(F29=3,C29,(IF(F30=3,C30,3.5)))))))</f>
        <v>Laila Rich </v>
      </c>
      <c r="J20" s="80">
        <v>6.07</v>
      </c>
      <c r="K20" s="144">
        <v>4</v>
      </c>
      <c r="L20" s="127"/>
      <c r="M20" s="107" t="s">
        <v>68</v>
      </c>
      <c r="N20" s="141"/>
      <c r="O20" s="141"/>
      <c r="P20" s="13">
        <v>11</v>
      </c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33"/>
      <c r="AC20" s="133"/>
      <c r="AD20" s="133"/>
      <c r="AE20" s="133"/>
      <c r="AI20" s="107"/>
      <c r="AJ20" s="107"/>
      <c r="AK20" s="107"/>
      <c r="AL20" s="107"/>
      <c r="AM20" s="107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</row>
    <row r="21" spans="1:57" ht="18">
      <c r="A21" s="127" t="s">
        <v>62</v>
      </c>
      <c r="B21" s="127"/>
      <c r="C21" s="59"/>
      <c r="D21" s="14"/>
      <c r="E21" s="127"/>
      <c r="F21" s="13">
        <v>4</v>
      </c>
      <c r="G21" s="127"/>
      <c r="H21" s="127"/>
      <c r="I21" s="127"/>
      <c r="J21" s="127"/>
      <c r="K21" s="127"/>
      <c r="L21" s="127"/>
      <c r="M21" s="18" t="s">
        <v>54</v>
      </c>
      <c r="N21" s="135" t="str">
        <f>IF(F17=1,C17,(IF(F18=1,C18,(IF(F19=1,C19,(IF(F20=1,C20,1.3)))))))</f>
        <v>Chelsea Green</v>
      </c>
      <c r="O21" s="135">
        <v>12</v>
      </c>
      <c r="P21" s="136">
        <v>2</v>
      </c>
      <c r="Q21" s="133"/>
      <c r="R21" s="158" t="s">
        <v>59</v>
      </c>
      <c r="S21" s="153"/>
      <c r="T21" s="153"/>
      <c r="U21" s="146">
        <v>15</v>
      </c>
      <c r="V21" s="133"/>
      <c r="W21" s="127" t="s">
        <v>60</v>
      </c>
      <c r="X21" s="127"/>
      <c r="Y21" s="127"/>
      <c r="Z21" s="13">
        <v>18</v>
      </c>
      <c r="AA21" s="127"/>
      <c r="AB21" s="133"/>
      <c r="AC21" s="133"/>
      <c r="AD21" s="133"/>
      <c r="AE21" s="133"/>
      <c r="AI21" s="107"/>
      <c r="AJ21" s="107"/>
      <c r="AK21" s="107"/>
      <c r="AL21" s="107"/>
      <c r="AM21" s="107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</row>
    <row r="22" spans="1:57" ht="18">
      <c r="A22" s="18" t="s">
        <v>54</v>
      </c>
      <c r="B22" s="138">
        <v>5</v>
      </c>
      <c r="C22" s="156" t="s">
        <v>195</v>
      </c>
      <c r="D22" s="169" t="s">
        <v>306</v>
      </c>
      <c r="E22" s="130">
        <v>14.53</v>
      </c>
      <c r="F22" s="130">
        <v>1</v>
      </c>
      <c r="G22" s="127"/>
      <c r="H22" s="127" t="s">
        <v>68</v>
      </c>
      <c r="I22" s="127"/>
      <c r="J22" s="127"/>
      <c r="K22" s="13">
        <v>8</v>
      </c>
      <c r="L22" s="127"/>
      <c r="M22" s="23" t="s">
        <v>55</v>
      </c>
      <c r="N22" s="135" t="str">
        <f>IF(F22=1,C22,(IF(F23=1,C23,(IF(F24=1,C24,(IF(F25=1,C25,1.4)))))))</f>
        <v>Sophia Chapman</v>
      </c>
      <c r="O22" s="135">
        <v>12.3</v>
      </c>
      <c r="P22" s="136">
        <v>1</v>
      </c>
      <c r="Q22" s="133"/>
      <c r="R22" s="18" t="s">
        <v>54</v>
      </c>
      <c r="S22" s="94" t="s">
        <v>195</v>
      </c>
      <c r="T22" s="104">
        <v>12.17</v>
      </c>
      <c r="U22" s="155">
        <v>1</v>
      </c>
      <c r="V22" s="133"/>
      <c r="W22" s="18" t="s">
        <v>54</v>
      </c>
      <c r="X22" s="94" t="s">
        <v>195</v>
      </c>
      <c r="Y22" s="105">
        <v>11.93</v>
      </c>
      <c r="Z22" s="139">
        <v>1</v>
      </c>
      <c r="AA22" s="127"/>
      <c r="AB22" s="133"/>
      <c r="AC22" s="133"/>
      <c r="AD22" s="133"/>
      <c r="AE22" s="133"/>
      <c r="AG22" t="s">
        <v>341</v>
      </c>
      <c r="AH22" s="135" t="s">
        <v>194</v>
      </c>
      <c r="AI22" s="107"/>
      <c r="AJ22" s="107"/>
      <c r="AK22" s="107"/>
      <c r="AL22" s="107"/>
      <c r="AM22" s="107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</row>
    <row r="23" spans="1:57" ht="18">
      <c r="A23" s="23" t="s">
        <v>55</v>
      </c>
      <c r="B23" s="140">
        <v>10</v>
      </c>
      <c r="C23" s="156" t="s">
        <v>277</v>
      </c>
      <c r="D23" s="170" t="s">
        <v>306</v>
      </c>
      <c r="E23" s="132">
        <v>11.27</v>
      </c>
      <c r="F23" s="132">
        <v>2</v>
      </c>
      <c r="G23" s="127"/>
      <c r="H23" s="18" t="s">
        <v>54</v>
      </c>
      <c r="I23" s="79" t="str">
        <f>IF(F17=3,C17,(IF(F18=3,C18,(IF(F19=3,C19,(IF(F20=3,C20,3.3)))))))</f>
        <v>Jenna Cutting </v>
      </c>
      <c r="J23" s="105">
        <v>8.37</v>
      </c>
      <c r="K23" s="139">
        <v>2</v>
      </c>
      <c r="L23" s="127"/>
      <c r="M23" s="26" t="s">
        <v>56</v>
      </c>
      <c r="N23" s="135" t="str">
        <f>IF(F27=2,C27,(IF(F28=2,C28,(IF(F29=2,C29,(IF(F30=2,C30,2.5)))))))</f>
        <v>Kiara Meredith </v>
      </c>
      <c r="O23" s="135">
        <v>7.6</v>
      </c>
      <c r="P23" s="136">
        <v>4</v>
      </c>
      <c r="Q23" s="133"/>
      <c r="R23" s="23" t="s">
        <v>55</v>
      </c>
      <c r="S23" s="96" t="s">
        <v>334</v>
      </c>
      <c r="T23" s="94">
        <v>3.13</v>
      </c>
      <c r="U23" s="109">
        <v>2</v>
      </c>
      <c r="V23" s="133"/>
      <c r="W23" s="23" t="s">
        <v>55</v>
      </c>
      <c r="X23" s="94" t="s">
        <v>333</v>
      </c>
      <c r="Y23" s="79">
        <v>11.47</v>
      </c>
      <c r="Z23" s="136">
        <v>2</v>
      </c>
      <c r="AA23" s="127"/>
      <c r="AB23" s="133"/>
      <c r="AC23" s="133"/>
      <c r="AD23" s="133"/>
      <c r="AE23" s="133"/>
      <c r="AG23" t="s">
        <v>342</v>
      </c>
      <c r="AH23" s="94" t="s">
        <v>333</v>
      </c>
      <c r="AI23" s="107"/>
      <c r="AJ23" s="107"/>
      <c r="AK23" s="107"/>
      <c r="AL23" s="107"/>
      <c r="AM23" s="107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</row>
    <row r="24" spans="1:57" ht="18">
      <c r="A24" s="26" t="s">
        <v>56</v>
      </c>
      <c r="B24" s="142">
        <v>11</v>
      </c>
      <c r="C24" s="156" t="s">
        <v>202</v>
      </c>
      <c r="D24" s="171" t="s">
        <v>299</v>
      </c>
      <c r="E24" s="134">
        <v>7.33</v>
      </c>
      <c r="F24" s="134">
        <v>3</v>
      </c>
      <c r="G24" s="127"/>
      <c r="H24" s="23" t="s">
        <v>55</v>
      </c>
      <c r="I24" s="79" t="str">
        <f>IF(F22=4,C22,(IF(F23=4,C23,(IF(F24=4,C24,(IF(F25=4,C25,4.4)))))))</f>
        <v>Georgia Morrow</v>
      </c>
      <c r="J24" s="79">
        <v>6.9</v>
      </c>
      <c r="K24" s="136">
        <v>3</v>
      </c>
      <c r="L24" s="127"/>
      <c r="M24" s="28" t="s">
        <v>58</v>
      </c>
      <c r="N24" s="135" t="str">
        <f>IF(K23=2,I23,(IF(K24=2,I24,(IF(K25=2,I25,2.8)))))</f>
        <v>Jenna Cutting </v>
      </c>
      <c r="O24" s="135">
        <v>9.33</v>
      </c>
      <c r="P24" s="136">
        <v>3</v>
      </c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27"/>
      <c r="AB24" s="133"/>
      <c r="AC24" s="133"/>
      <c r="AD24" s="133"/>
      <c r="AE24" s="133"/>
      <c r="AI24" s="107"/>
      <c r="AJ24" s="107"/>
      <c r="AK24" s="107"/>
      <c r="AL24" s="107"/>
      <c r="AM24" s="107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</row>
    <row r="25" spans="1:57" ht="18">
      <c r="A25" s="28" t="s">
        <v>58</v>
      </c>
      <c r="B25" s="140">
        <v>16</v>
      </c>
      <c r="C25" s="129" t="s">
        <v>222</v>
      </c>
      <c r="D25" s="162" t="s">
        <v>300</v>
      </c>
      <c r="E25" s="132">
        <v>6.5</v>
      </c>
      <c r="F25" s="132">
        <v>4</v>
      </c>
      <c r="G25" s="127"/>
      <c r="H25" s="26" t="s">
        <v>56</v>
      </c>
      <c r="I25" s="135" t="s">
        <v>323</v>
      </c>
      <c r="J25" s="79">
        <v>12.76</v>
      </c>
      <c r="K25" s="136">
        <v>1</v>
      </c>
      <c r="L25" s="127"/>
      <c r="M25" s="133"/>
      <c r="N25" s="143"/>
      <c r="O25" s="14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27"/>
      <c r="AB25" s="133"/>
      <c r="AC25" s="133"/>
      <c r="AD25" s="133"/>
      <c r="AE25" s="133"/>
      <c r="AI25" s="107"/>
      <c r="AJ25" s="107"/>
      <c r="AK25" s="107"/>
      <c r="AL25" s="107"/>
      <c r="AM25" s="107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</row>
    <row r="26" spans="1:57" ht="18">
      <c r="A26" s="127" t="s">
        <v>65</v>
      </c>
      <c r="B26" s="127"/>
      <c r="C26" s="59"/>
      <c r="D26" s="14"/>
      <c r="E26" s="127"/>
      <c r="F26" s="13">
        <v>5</v>
      </c>
      <c r="G26" s="127"/>
      <c r="H26" s="127"/>
      <c r="I26" s="127"/>
      <c r="J26" s="127"/>
      <c r="K26" s="127"/>
      <c r="L26" s="127"/>
      <c r="M26" s="107" t="s">
        <v>75</v>
      </c>
      <c r="N26" s="141"/>
      <c r="O26" s="141"/>
      <c r="P26" s="13">
        <v>12</v>
      </c>
      <c r="Q26" s="127"/>
      <c r="R26" s="158" t="s">
        <v>59</v>
      </c>
      <c r="S26" s="153"/>
      <c r="T26" s="153"/>
      <c r="U26" s="146">
        <v>16</v>
      </c>
      <c r="V26" s="127"/>
      <c r="W26" s="133"/>
      <c r="X26" s="133"/>
      <c r="Y26" s="133"/>
      <c r="Z26" s="133"/>
      <c r="AA26" s="127"/>
      <c r="AB26" s="133"/>
      <c r="AC26" s="133"/>
      <c r="AD26" s="133"/>
      <c r="AE26" s="133"/>
      <c r="AI26" s="107"/>
      <c r="AJ26" s="107"/>
      <c r="AK26" s="107"/>
      <c r="AL26" s="107"/>
      <c r="AM26" s="107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</row>
    <row r="27" spans="1:57" ht="18">
      <c r="A27" s="18" t="s">
        <v>54</v>
      </c>
      <c r="B27" s="138">
        <v>2</v>
      </c>
      <c r="C27" s="156" t="s">
        <v>197</v>
      </c>
      <c r="D27" s="169" t="s">
        <v>304</v>
      </c>
      <c r="E27" s="130">
        <v>7.47</v>
      </c>
      <c r="F27" s="130">
        <v>2</v>
      </c>
      <c r="G27" s="127"/>
      <c r="H27" s="127"/>
      <c r="I27" s="127"/>
      <c r="J27" s="127"/>
      <c r="K27" s="127"/>
      <c r="L27" s="127"/>
      <c r="M27" s="18" t="s">
        <v>54</v>
      </c>
      <c r="N27" s="135" t="str">
        <f>IF(F17=2,C17,(IF(F18=2,C18,(IF(F19=2,C19,(IF(F20=2,C20,2.3)))))))</f>
        <v>Tru Starling </v>
      </c>
      <c r="O27" s="135">
        <v>12.53</v>
      </c>
      <c r="P27" s="136">
        <v>1</v>
      </c>
      <c r="Q27" s="133"/>
      <c r="R27" s="18" t="s">
        <v>54</v>
      </c>
      <c r="S27" s="94" t="s">
        <v>333</v>
      </c>
      <c r="T27" s="104">
        <v>12.66</v>
      </c>
      <c r="U27" s="155">
        <v>1</v>
      </c>
      <c r="V27" s="133"/>
      <c r="AA27" s="127"/>
      <c r="AB27" s="133"/>
      <c r="AC27" s="133"/>
      <c r="AD27" s="133"/>
      <c r="AE27" s="133"/>
      <c r="AI27" s="107"/>
      <c r="AJ27" s="107"/>
      <c r="AK27" s="107"/>
      <c r="AL27" s="107"/>
      <c r="AM27" s="107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</row>
    <row r="28" spans="1:57" ht="18">
      <c r="A28" s="23" t="s">
        <v>55</v>
      </c>
      <c r="B28" s="140">
        <v>7</v>
      </c>
      <c r="C28" s="156" t="s">
        <v>278</v>
      </c>
      <c r="D28" s="170" t="s">
        <v>302</v>
      </c>
      <c r="E28" s="132">
        <v>16</v>
      </c>
      <c r="F28" s="132">
        <v>1</v>
      </c>
      <c r="G28" s="127"/>
      <c r="H28" s="127"/>
      <c r="I28" s="127"/>
      <c r="J28" s="127"/>
      <c r="K28" s="127"/>
      <c r="L28" s="127"/>
      <c r="M28" s="23" t="s">
        <v>55</v>
      </c>
      <c r="N28" s="135" t="str">
        <f>IF(F22=2,C22,(IF(F23=2,C23,(IF(F24=2,C24,(IF(F25=2,C25,2.4)))))))</f>
        <v>Anne Dos Santos </v>
      </c>
      <c r="O28" s="135">
        <v>9.97</v>
      </c>
      <c r="P28" s="136">
        <v>3</v>
      </c>
      <c r="Q28" s="133"/>
      <c r="R28" s="23" t="s">
        <v>55</v>
      </c>
      <c r="S28" s="96" t="s">
        <v>203</v>
      </c>
      <c r="T28" s="94">
        <v>6.36</v>
      </c>
      <c r="U28" s="109">
        <v>2</v>
      </c>
      <c r="V28" s="133"/>
      <c r="AA28" s="127"/>
      <c r="AB28" s="133"/>
      <c r="AC28" s="133"/>
      <c r="AD28" s="133"/>
      <c r="AE28" s="133"/>
      <c r="AI28" s="107"/>
      <c r="AJ28" s="107"/>
      <c r="AK28" s="107"/>
      <c r="AL28" s="107"/>
      <c r="AM28" s="107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</row>
    <row r="29" spans="1:57" ht="18">
      <c r="A29" s="26" t="s">
        <v>56</v>
      </c>
      <c r="B29" s="142">
        <v>14</v>
      </c>
      <c r="C29" s="156" t="s">
        <v>196</v>
      </c>
      <c r="D29" s="171" t="s">
        <v>300</v>
      </c>
      <c r="E29" s="134">
        <v>6.6</v>
      </c>
      <c r="F29" s="134">
        <v>3</v>
      </c>
      <c r="G29" s="127"/>
      <c r="H29" s="127"/>
      <c r="I29" s="127"/>
      <c r="J29" s="127"/>
      <c r="K29" s="127"/>
      <c r="L29" s="127"/>
      <c r="M29" s="26" t="s">
        <v>56</v>
      </c>
      <c r="N29" s="135" t="str">
        <f>IF(F27=1,C27,(IF(F28=1,C28,(IF(F29=1,C29,(IF(F30=1,C30,1.5)))))))</f>
        <v>Zoe Ifield </v>
      </c>
      <c r="O29" s="135">
        <v>10.63</v>
      </c>
      <c r="P29" s="136">
        <v>2</v>
      </c>
      <c r="Q29" s="133"/>
      <c r="R29" s="133"/>
      <c r="S29" s="133"/>
      <c r="T29" s="133"/>
      <c r="U29" s="133"/>
      <c r="V29" s="133"/>
      <c r="AA29" s="127"/>
      <c r="AI29" s="107"/>
      <c r="AJ29" s="107"/>
      <c r="AK29" s="107"/>
      <c r="AL29" s="107"/>
      <c r="AM29" s="107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</row>
    <row r="30" spans="1:57" ht="18">
      <c r="A30" s="28" t="s">
        <v>58</v>
      </c>
      <c r="B30" s="140">
        <v>19</v>
      </c>
      <c r="C30" s="156" t="s">
        <v>323</v>
      </c>
      <c r="D30" s="170" t="s">
        <v>306</v>
      </c>
      <c r="E30" s="132" t="s">
        <v>325</v>
      </c>
      <c r="F30" s="132" t="s">
        <v>325</v>
      </c>
      <c r="G30" s="127"/>
      <c r="H30" s="127"/>
      <c r="I30" s="127"/>
      <c r="J30" s="127"/>
      <c r="K30" s="127"/>
      <c r="L30" s="127"/>
      <c r="M30" s="28" t="s">
        <v>58</v>
      </c>
      <c r="N30" s="135" t="str">
        <f>IF(K23=1,I23,(IF(K24=1,I24,(IF(K25=1,I25,1.8)))))</f>
        <v>Bella Stevens </v>
      </c>
      <c r="O30" s="135">
        <v>9.54</v>
      </c>
      <c r="P30" s="136">
        <v>4</v>
      </c>
      <c r="Q30" s="133"/>
      <c r="R30" s="133"/>
      <c r="S30" s="133"/>
      <c r="T30" s="133"/>
      <c r="U30" s="133"/>
      <c r="V30" s="133"/>
      <c r="AA30" s="127"/>
      <c r="AI30" s="107"/>
      <c r="AJ30" s="107"/>
      <c r="AK30" s="107"/>
      <c r="AL30" s="107"/>
      <c r="AM30" s="107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</row>
    <row r="31" spans="45:57" ht="15"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</row>
    <row r="32" spans="45:57" ht="15"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</row>
    <row r="33" spans="45:57" ht="15"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</row>
    <row r="34" spans="2:57" ht="18">
      <c r="B34"/>
      <c r="AI34" s="107"/>
      <c r="AJ34" s="107"/>
      <c r="AK34" s="107"/>
      <c r="AL34" s="107"/>
      <c r="AM34" s="107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</row>
    <row r="35" spans="2:57" ht="18">
      <c r="B35"/>
      <c r="AI35" s="107"/>
      <c r="AJ35" s="107"/>
      <c r="AK35" s="107"/>
      <c r="AL35" s="107"/>
      <c r="AM35" s="107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</row>
    <row r="36" spans="2:57" ht="18">
      <c r="B36"/>
      <c r="AI36" s="107"/>
      <c r="AJ36" s="107"/>
      <c r="AK36" s="107"/>
      <c r="AL36" s="107"/>
      <c r="AM36" s="107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</row>
    <row r="37" spans="2:57" ht="18">
      <c r="B37"/>
      <c r="AI37" s="107"/>
      <c r="AJ37" s="107"/>
      <c r="AK37" s="107"/>
      <c r="AL37" s="107"/>
      <c r="AM37" s="107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</row>
    <row r="38" spans="2:57" ht="18">
      <c r="B38"/>
      <c r="W38" s="107"/>
      <c r="X38" s="107"/>
      <c r="Y38" s="107"/>
      <c r="Z38" s="107"/>
      <c r="AI38" s="107"/>
      <c r="AJ38" s="107"/>
      <c r="AK38" s="107"/>
      <c r="AL38" s="107"/>
      <c r="AM38" s="107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</row>
    <row r="39" spans="2:57" ht="18">
      <c r="B39"/>
      <c r="W39" s="107"/>
      <c r="X39" s="107"/>
      <c r="Y39" s="107"/>
      <c r="Z39" s="107"/>
      <c r="AI39" s="107"/>
      <c r="AJ39" s="107"/>
      <c r="AK39" s="107"/>
      <c r="AL39" s="107"/>
      <c r="AM39" s="107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</row>
    <row r="40" spans="2:57" ht="18">
      <c r="B40"/>
      <c r="W40" s="107"/>
      <c r="X40" s="107"/>
      <c r="Y40" s="107"/>
      <c r="Z40" s="107"/>
      <c r="AB40" s="107"/>
      <c r="AC40" s="107"/>
      <c r="AD40" s="107"/>
      <c r="AE40" s="107"/>
      <c r="AI40" s="107"/>
      <c r="AJ40" s="107"/>
      <c r="AK40" s="107"/>
      <c r="AL40" s="107"/>
      <c r="AM40" s="107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</row>
    <row r="41" spans="2:57" ht="18">
      <c r="B41"/>
      <c r="W41" s="107"/>
      <c r="X41" s="107"/>
      <c r="Y41" s="107"/>
      <c r="Z41" s="107"/>
      <c r="AB41" s="107"/>
      <c r="AC41" s="107"/>
      <c r="AD41" s="107"/>
      <c r="AE41" s="107"/>
      <c r="AI41" s="107"/>
      <c r="AJ41" s="107"/>
      <c r="AK41" s="107"/>
      <c r="AL41" s="107"/>
      <c r="AM41" s="107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</row>
    <row r="42" spans="1:57" ht="18">
      <c r="A42" s="107"/>
      <c r="B42" s="120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</row>
    <row r="43" spans="1:57" ht="18">
      <c r="A43" s="107"/>
      <c r="B43" s="120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84"/>
      <c r="X43" s="84"/>
      <c r="Y43" s="84"/>
      <c r="Z43" s="84"/>
      <c r="AA43" s="107"/>
      <c r="AB43" s="107"/>
      <c r="AC43" s="107"/>
      <c r="AD43" s="84"/>
      <c r="AE43" s="84"/>
      <c r="AF43" s="107"/>
      <c r="AG43" s="107"/>
      <c r="AH43" s="107"/>
      <c r="AI43" s="107"/>
      <c r="AJ43" s="107"/>
      <c r="AK43" s="107"/>
      <c r="AL43" s="107"/>
      <c r="AM43" s="107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</row>
    <row r="44" spans="1:57" ht="18">
      <c r="A44" s="107"/>
      <c r="B44" s="120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84"/>
      <c r="X44" s="84"/>
      <c r="Y44" s="84"/>
      <c r="Z44" s="84"/>
      <c r="AA44" s="107"/>
      <c r="AB44" s="107"/>
      <c r="AC44" s="107"/>
      <c r="AD44" s="84"/>
      <c r="AE44" s="84"/>
      <c r="AF44" s="107"/>
      <c r="AG44" s="107"/>
      <c r="AH44" s="107"/>
      <c r="AI44" s="107"/>
      <c r="AJ44" s="107"/>
      <c r="AK44" s="107"/>
      <c r="AL44" s="107"/>
      <c r="AM44" s="107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</row>
    <row r="45" spans="1:57" ht="18">
      <c r="A45" s="107"/>
      <c r="B45" s="120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84"/>
      <c r="X45" s="84"/>
      <c r="Y45" s="84"/>
      <c r="Z45" s="84"/>
      <c r="AA45" s="107"/>
      <c r="AB45" s="84"/>
      <c r="AC45" s="84"/>
      <c r="AD45" s="84"/>
      <c r="AE45" s="84"/>
      <c r="AF45" s="84"/>
      <c r="AG45" s="107"/>
      <c r="AH45" s="107"/>
      <c r="AI45" s="107"/>
      <c r="AJ45" s="107"/>
      <c r="AK45" s="107"/>
      <c r="AL45" s="107"/>
      <c r="AM45" s="107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</row>
    <row r="46" spans="1:57" ht="18">
      <c r="A46" s="107"/>
      <c r="B46" s="120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84"/>
      <c r="X46" s="84"/>
      <c r="Y46" s="84"/>
      <c r="Z46" s="84"/>
      <c r="AA46" s="107"/>
      <c r="AB46" s="84"/>
      <c r="AC46" s="84"/>
      <c r="AD46" s="84"/>
      <c r="AE46" s="84"/>
      <c r="AF46" s="84"/>
      <c r="AG46" s="107"/>
      <c r="AH46" s="107"/>
      <c r="AI46" s="107"/>
      <c r="AJ46" s="107"/>
      <c r="AK46" s="107"/>
      <c r="AL46" s="107"/>
      <c r="AM46" s="107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</row>
    <row r="47" spans="1:57" ht="15">
      <c r="A47" s="84"/>
      <c r="B47" s="152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</row>
    <row r="48" spans="1:57" ht="15">
      <c r="A48" s="84"/>
      <c r="B48" s="152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</row>
    <row r="49" spans="1:57" ht="15">
      <c r="A49" s="84"/>
      <c r="B49" s="152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</row>
    <row r="50" spans="1:57" ht="15">
      <c r="A50" s="84"/>
      <c r="B50" s="152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</row>
    <row r="51" spans="1:57" ht="15">
      <c r="A51" s="84"/>
      <c r="B51" s="152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</row>
    <row r="52" spans="1:57" ht="15">
      <c r="A52" s="84"/>
      <c r="B52" s="152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</row>
    <row r="53" spans="1:57" ht="15">
      <c r="A53" s="84"/>
      <c r="B53" s="152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</row>
    <row r="54" spans="1:57" ht="15">
      <c r="A54" s="84"/>
      <c r="B54" s="152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</row>
    <row r="55" spans="1:57" ht="15">
      <c r="A55" s="84"/>
      <c r="B55" s="152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</row>
    <row r="56" spans="1:57" ht="15">
      <c r="A56" s="84"/>
      <c r="B56" s="152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</row>
    <row r="57" spans="1:57" ht="15">
      <c r="A57" s="84"/>
      <c r="B57" s="152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</row>
    <row r="58" spans="1:57" ht="15">
      <c r="A58" s="84"/>
      <c r="B58" s="152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</row>
    <row r="59" spans="1:57" ht="15">
      <c r="A59" s="84"/>
      <c r="B59" s="152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</row>
    <row r="60" spans="1:57" ht="15">
      <c r="A60" s="84"/>
      <c r="B60" s="152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</row>
    <row r="61" spans="1:57" ht="15">
      <c r="A61" s="84"/>
      <c r="B61" s="152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AA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</row>
    <row r="62" spans="1:57" ht="15">
      <c r="A62" s="84"/>
      <c r="B62" s="152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AA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</row>
  </sheetData>
  <sheetProtection/>
  <printOptions/>
  <pageMargins left="0.25" right="0.25" top="1" bottom="1" header="0.3" footer="0.3"/>
  <pageSetup fitToHeight="1" fitToWidth="1" horizontalDpi="600" verticalDpi="600" orientation="landscape" scale="9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86"/>
  <sheetViews>
    <sheetView workbookViewId="0" topLeftCell="AB22">
      <selection activeCell="AI37" sqref="AI37"/>
    </sheetView>
  </sheetViews>
  <sheetFormatPr defaultColWidth="11.125" defaultRowHeight="15.75"/>
  <cols>
    <col min="1" max="1" width="9.375" style="0" customWidth="1"/>
    <col min="2" max="2" width="10.625" style="0" hidden="1" customWidth="1"/>
    <col min="3" max="3" width="22.875" style="0" customWidth="1"/>
    <col min="4" max="4" width="15.50390625" style="8" customWidth="1"/>
    <col min="5" max="5" width="12.375" style="0" customWidth="1"/>
    <col min="6" max="7" width="11.125" style="0" customWidth="1"/>
    <col min="8" max="8" width="12.00390625" style="0" customWidth="1"/>
    <col min="9" max="9" width="18.375" style="0" customWidth="1"/>
    <col min="10" max="10" width="11.625" style="0" customWidth="1"/>
    <col min="11" max="11" width="11.375" style="0" customWidth="1"/>
    <col min="12" max="13" width="11.125" style="0" customWidth="1"/>
    <col min="14" max="14" width="22.875" style="0" customWidth="1"/>
    <col min="15" max="15" width="10.625" style="0" customWidth="1"/>
    <col min="16" max="16" width="8.375" style="0" customWidth="1"/>
    <col min="17" max="17" width="11.625" style="0" customWidth="1"/>
    <col min="18" max="18" width="13.375" style="0" customWidth="1"/>
    <col min="19" max="19" width="23.00390625" style="0" customWidth="1"/>
    <col min="20" max="20" width="14.625" style="0" customWidth="1"/>
    <col min="21" max="21" width="11.125" style="0" customWidth="1"/>
    <col min="22" max="22" width="5.125" style="0" customWidth="1"/>
    <col min="23" max="23" width="15.625" style="0" customWidth="1"/>
    <col min="24" max="24" width="22.625" style="0" customWidth="1"/>
    <col min="25" max="25" width="10.375" style="0" customWidth="1"/>
    <col min="26" max="28" width="11.125" style="0" customWidth="1"/>
    <col min="29" max="29" width="19.125" style="0" customWidth="1"/>
    <col min="30" max="30" width="11.625" style="0" customWidth="1"/>
    <col min="31" max="31" width="11.00390625" style="0" customWidth="1"/>
    <col min="32" max="33" width="11.125" style="0" customWidth="1"/>
    <col min="34" max="34" width="18.375" style="0" customWidth="1"/>
    <col min="35" max="35" width="12.875" style="0" customWidth="1"/>
    <col min="36" max="36" width="11.125" style="0" customWidth="1"/>
    <col min="37" max="37" width="18.625" style="0" customWidth="1"/>
    <col min="38" max="38" width="11.125" style="0" customWidth="1"/>
    <col min="39" max="39" width="17.625" style="0" customWidth="1"/>
    <col min="40" max="40" width="12.625" style="0" customWidth="1"/>
    <col min="41" max="42" width="11.125" style="0" customWidth="1"/>
    <col min="43" max="43" width="19.125" style="0" customWidth="1"/>
    <col min="44" max="45" width="11.125" style="0" customWidth="1"/>
    <col min="46" max="46" width="4.875" style="0" customWidth="1"/>
    <col min="47" max="47" width="11.125" style="0" customWidth="1"/>
    <col min="48" max="48" width="18.625" style="0" customWidth="1"/>
  </cols>
  <sheetData>
    <row r="1" spans="1:55" ht="19.5">
      <c r="A1" s="11" t="s">
        <v>151</v>
      </c>
      <c r="B1" s="84"/>
      <c r="C1" s="84"/>
      <c r="D1" s="168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</row>
    <row r="2" spans="1:63" ht="15">
      <c r="A2" s="108"/>
      <c r="B2" s="108"/>
      <c r="C2" s="108"/>
      <c r="D2" s="172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</row>
    <row r="3" spans="1:63" ht="18">
      <c r="A3" s="146" t="s">
        <v>90</v>
      </c>
      <c r="B3" s="153"/>
      <c r="C3" s="153"/>
      <c r="D3" s="118"/>
      <c r="E3" s="153"/>
      <c r="F3" s="153"/>
      <c r="G3" s="153"/>
      <c r="H3" s="146" t="s">
        <v>328</v>
      </c>
      <c r="I3" s="153"/>
      <c r="J3" s="153"/>
      <c r="K3" s="153"/>
      <c r="L3" s="153"/>
      <c r="M3" s="153"/>
      <c r="N3" s="153"/>
      <c r="O3" s="153"/>
      <c r="P3" s="153"/>
      <c r="Q3" s="153"/>
      <c r="R3" s="146" t="s">
        <v>328</v>
      </c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</row>
    <row r="4" spans="2:63" ht="18">
      <c r="B4" s="153"/>
      <c r="C4" s="153"/>
      <c r="D4" s="118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</row>
    <row r="5" spans="1:63" ht="18">
      <c r="A5" s="146" t="s">
        <v>30</v>
      </c>
      <c r="B5" s="146"/>
      <c r="C5" s="153"/>
      <c r="D5" s="118"/>
      <c r="E5" s="153"/>
      <c r="F5" s="153"/>
      <c r="G5" s="153"/>
      <c r="H5" s="146" t="s">
        <v>22</v>
      </c>
      <c r="I5" s="146"/>
      <c r="J5" s="146"/>
      <c r="K5" s="153"/>
      <c r="L5" s="153"/>
      <c r="M5" s="153"/>
      <c r="N5" s="153"/>
      <c r="O5" s="153"/>
      <c r="P5" s="153"/>
      <c r="Q5" s="153"/>
      <c r="R5" s="153"/>
      <c r="S5" s="154"/>
      <c r="T5" s="154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</row>
    <row r="6" spans="1:63" ht="18">
      <c r="A6" s="16"/>
      <c r="B6" s="17" t="s">
        <v>31</v>
      </c>
      <c r="C6" s="17"/>
      <c r="D6" s="27"/>
      <c r="E6" s="17"/>
      <c r="F6" s="17">
        <v>1</v>
      </c>
      <c r="G6" s="16"/>
      <c r="H6" s="16"/>
      <c r="I6" s="16"/>
      <c r="J6" s="16"/>
      <c r="K6" s="16"/>
      <c r="L6" s="16"/>
      <c r="M6" s="153"/>
      <c r="N6" s="153"/>
      <c r="O6" s="153"/>
      <c r="P6" s="153"/>
      <c r="Q6" s="153"/>
      <c r="R6" s="153"/>
      <c r="S6" s="154"/>
      <c r="T6" s="154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</row>
    <row r="7" spans="1:63" ht="18">
      <c r="A7" s="18" t="s">
        <v>54</v>
      </c>
      <c r="B7" s="94">
        <v>1</v>
      </c>
      <c r="C7" s="109" t="s">
        <v>224</v>
      </c>
      <c r="D7" s="173" t="s">
        <v>306</v>
      </c>
      <c r="E7" s="21">
        <v>15.7</v>
      </c>
      <c r="F7" s="21">
        <v>1</v>
      </c>
      <c r="G7" s="16"/>
      <c r="H7" s="16"/>
      <c r="I7" s="16"/>
      <c r="J7" s="16"/>
      <c r="K7" s="16"/>
      <c r="L7" s="16"/>
      <c r="M7" s="153"/>
      <c r="N7" s="153"/>
      <c r="O7" s="153"/>
      <c r="P7" s="153"/>
      <c r="Q7" s="153"/>
      <c r="R7" s="153"/>
      <c r="S7" s="154"/>
      <c r="T7" s="154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</row>
    <row r="8" spans="1:63" ht="18">
      <c r="A8" s="23" t="s">
        <v>55</v>
      </c>
      <c r="B8" s="95">
        <v>24</v>
      </c>
      <c r="C8" s="110" t="s">
        <v>225</v>
      </c>
      <c r="D8" s="173" t="s">
        <v>306</v>
      </c>
      <c r="E8" s="25">
        <v>8.46</v>
      </c>
      <c r="F8" s="25">
        <v>3</v>
      </c>
      <c r="G8" s="16"/>
      <c r="H8" s="16"/>
      <c r="I8" s="16"/>
      <c r="J8" s="16"/>
      <c r="K8" s="16"/>
      <c r="L8" s="16"/>
      <c r="M8" s="153"/>
      <c r="N8" s="153"/>
      <c r="O8" s="153"/>
      <c r="P8" s="153"/>
      <c r="Q8" s="153"/>
      <c r="R8" s="153"/>
      <c r="S8" s="154"/>
      <c r="T8" s="154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</row>
    <row r="9" spans="1:63" ht="18">
      <c r="A9" s="26" t="s">
        <v>56</v>
      </c>
      <c r="B9" s="94">
        <v>25</v>
      </c>
      <c r="C9" s="110" t="s">
        <v>226</v>
      </c>
      <c r="D9" s="173" t="s">
        <v>306</v>
      </c>
      <c r="E9" s="21">
        <v>9.94</v>
      </c>
      <c r="F9" s="21">
        <v>2</v>
      </c>
      <c r="G9" s="16"/>
      <c r="H9" s="17" t="s">
        <v>57</v>
      </c>
      <c r="I9" s="27" t="s">
        <v>33</v>
      </c>
      <c r="J9" s="27"/>
      <c r="K9" s="17">
        <v>13</v>
      </c>
      <c r="L9" s="16"/>
      <c r="M9" s="153"/>
      <c r="N9" s="153"/>
      <c r="O9" s="153"/>
      <c r="P9" s="153"/>
      <c r="Q9" s="153"/>
      <c r="R9" s="153"/>
      <c r="S9" s="154"/>
      <c r="T9" s="154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</row>
    <row r="10" spans="1:63" ht="18">
      <c r="A10" s="28" t="s">
        <v>58</v>
      </c>
      <c r="B10" s="96">
        <v>48</v>
      </c>
      <c r="C10" s="110" t="s">
        <v>227</v>
      </c>
      <c r="D10" s="173" t="s">
        <v>302</v>
      </c>
      <c r="E10" s="30">
        <v>8.27</v>
      </c>
      <c r="F10" s="30">
        <v>4</v>
      </c>
      <c r="G10" s="16"/>
      <c r="H10" s="18" t="s">
        <v>54</v>
      </c>
      <c r="I10" s="112" t="s">
        <v>225</v>
      </c>
      <c r="J10" s="112">
        <v>11.7</v>
      </c>
      <c r="K10" s="39">
        <v>2</v>
      </c>
      <c r="L10" s="16"/>
      <c r="M10" s="153"/>
      <c r="N10" s="153"/>
      <c r="O10" s="153"/>
      <c r="P10" s="153"/>
      <c r="Q10" s="153"/>
      <c r="R10" s="153"/>
      <c r="S10" s="154"/>
      <c r="T10" s="154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</row>
    <row r="11" spans="1:63" ht="18">
      <c r="A11" s="16"/>
      <c r="B11" s="16"/>
      <c r="C11" s="16"/>
      <c r="D11" s="27"/>
      <c r="E11" s="16"/>
      <c r="F11" s="16"/>
      <c r="G11" s="16"/>
      <c r="H11" s="23" t="s">
        <v>55</v>
      </c>
      <c r="I11" s="110" t="s">
        <v>227</v>
      </c>
      <c r="J11" s="112">
        <v>5.86</v>
      </c>
      <c r="K11" s="21">
        <v>4</v>
      </c>
      <c r="L11" s="16"/>
      <c r="M11" s="153"/>
      <c r="N11" s="153"/>
      <c r="O11" s="153"/>
      <c r="P11" s="153"/>
      <c r="Q11" s="153"/>
      <c r="R11" s="146" t="s">
        <v>37</v>
      </c>
      <c r="S11" s="146"/>
      <c r="T11" s="146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</row>
    <row r="12" spans="1:63" ht="18">
      <c r="A12" s="16"/>
      <c r="B12" s="17" t="s">
        <v>34</v>
      </c>
      <c r="C12" s="17"/>
      <c r="D12" s="27"/>
      <c r="E12" s="17"/>
      <c r="F12" s="17">
        <v>2</v>
      </c>
      <c r="G12" s="16"/>
      <c r="H12" s="26" t="s">
        <v>56</v>
      </c>
      <c r="I12" s="109" t="s">
        <v>228</v>
      </c>
      <c r="J12" s="110">
        <v>13.33</v>
      </c>
      <c r="K12" s="30">
        <v>1</v>
      </c>
      <c r="L12" s="16"/>
      <c r="M12" s="153"/>
      <c r="N12" s="153"/>
      <c r="O12" s="153"/>
      <c r="P12" s="153"/>
      <c r="Q12" s="153"/>
      <c r="R12" s="153"/>
      <c r="S12" s="154"/>
      <c r="T12" s="154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</row>
    <row r="13" spans="1:63" ht="18">
      <c r="A13" s="18" t="s">
        <v>54</v>
      </c>
      <c r="B13" s="94">
        <v>12</v>
      </c>
      <c r="C13" s="109" t="s">
        <v>228</v>
      </c>
      <c r="D13" s="173" t="s">
        <v>299</v>
      </c>
      <c r="E13" s="39">
        <v>10.4</v>
      </c>
      <c r="F13" s="39">
        <v>3</v>
      </c>
      <c r="G13" s="16"/>
      <c r="H13" s="28" t="s">
        <v>58</v>
      </c>
      <c r="I13" s="110" t="s">
        <v>230</v>
      </c>
      <c r="J13" s="110">
        <v>10.03</v>
      </c>
      <c r="K13" s="30">
        <v>3</v>
      </c>
      <c r="L13" s="16"/>
      <c r="M13" s="153"/>
      <c r="N13" s="153"/>
      <c r="O13" s="153"/>
      <c r="P13" s="153"/>
      <c r="Q13" s="153"/>
      <c r="R13" s="153"/>
      <c r="S13" s="154"/>
      <c r="T13" s="154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</row>
    <row r="14" spans="1:63" ht="18">
      <c r="A14" s="23" t="s">
        <v>55</v>
      </c>
      <c r="B14" s="96">
        <v>13</v>
      </c>
      <c r="C14" s="110" t="s">
        <v>229</v>
      </c>
      <c r="D14" s="173" t="s">
        <v>303</v>
      </c>
      <c r="E14" s="21">
        <v>14.93</v>
      </c>
      <c r="F14" s="21">
        <v>1</v>
      </c>
      <c r="G14" s="16"/>
      <c r="H14" s="16"/>
      <c r="I14" s="16"/>
      <c r="J14" s="16"/>
      <c r="K14" s="16"/>
      <c r="L14" s="16"/>
      <c r="M14" s="153"/>
      <c r="N14" s="153"/>
      <c r="O14" s="153"/>
      <c r="P14" s="153"/>
      <c r="Q14" s="153"/>
      <c r="R14" s="16"/>
      <c r="S14" s="27" t="s">
        <v>59</v>
      </c>
      <c r="T14" s="27"/>
      <c r="U14" s="17">
        <v>23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</row>
    <row r="15" spans="1:63" ht="18">
      <c r="A15" s="26" t="s">
        <v>56</v>
      </c>
      <c r="B15" s="96">
        <v>36</v>
      </c>
      <c r="C15" s="110" t="s">
        <v>230</v>
      </c>
      <c r="D15" s="173" t="s">
        <v>301</v>
      </c>
      <c r="E15" s="30">
        <v>7.4</v>
      </c>
      <c r="F15" s="30">
        <v>4</v>
      </c>
      <c r="G15" s="16"/>
      <c r="H15" s="16"/>
      <c r="I15" s="16"/>
      <c r="J15" s="16"/>
      <c r="K15" s="16"/>
      <c r="L15" s="16"/>
      <c r="M15" s="153"/>
      <c r="N15" s="153"/>
      <c r="O15" s="153"/>
      <c r="P15" s="153"/>
      <c r="Q15" s="153"/>
      <c r="R15" s="18" t="s">
        <v>54</v>
      </c>
      <c r="S15" s="109" t="s">
        <v>224</v>
      </c>
      <c r="T15" s="109">
        <v>12.73</v>
      </c>
      <c r="U15" s="21">
        <v>1</v>
      </c>
      <c r="V15" s="153"/>
      <c r="W15" s="146" t="s">
        <v>90</v>
      </c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</row>
    <row r="16" spans="1:63" ht="18">
      <c r="A16" s="28" t="s">
        <v>58</v>
      </c>
      <c r="B16" s="96">
        <v>37</v>
      </c>
      <c r="C16" s="110" t="s">
        <v>231</v>
      </c>
      <c r="D16" s="173" t="s">
        <v>302</v>
      </c>
      <c r="E16" s="30">
        <v>11.1</v>
      </c>
      <c r="F16" s="30">
        <v>2</v>
      </c>
      <c r="G16" s="16"/>
      <c r="H16" s="16"/>
      <c r="I16" s="16"/>
      <c r="J16" s="16"/>
      <c r="K16" s="16"/>
      <c r="L16" s="16"/>
      <c r="M16" s="153"/>
      <c r="N16" s="153"/>
      <c r="O16" s="153"/>
      <c r="P16" s="153"/>
      <c r="Q16" s="153"/>
      <c r="R16" s="23" t="s">
        <v>55</v>
      </c>
      <c r="S16" s="110" t="s">
        <v>229</v>
      </c>
      <c r="T16" s="182">
        <v>9.63</v>
      </c>
      <c r="U16" s="25">
        <v>4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</row>
    <row r="17" spans="1:63" ht="18">
      <c r="A17" s="16"/>
      <c r="B17" s="16"/>
      <c r="C17" s="16"/>
      <c r="D17" s="27"/>
      <c r="E17" s="16"/>
      <c r="F17" s="16"/>
      <c r="G17" s="16"/>
      <c r="H17" s="16"/>
      <c r="I17" s="16"/>
      <c r="J17" s="16"/>
      <c r="K17" s="16"/>
      <c r="L17" s="16"/>
      <c r="M17" s="153"/>
      <c r="N17" s="153"/>
      <c r="O17" s="153"/>
      <c r="P17" s="153"/>
      <c r="Q17" s="153"/>
      <c r="R17" s="26" t="s">
        <v>56</v>
      </c>
      <c r="S17" s="114" t="s">
        <v>233</v>
      </c>
      <c r="T17" s="110">
        <v>12.2</v>
      </c>
      <c r="U17" s="21">
        <v>2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</row>
    <row r="18" spans="1:63" ht="18">
      <c r="A18" s="16"/>
      <c r="B18" s="17" t="s">
        <v>36</v>
      </c>
      <c r="C18" s="17"/>
      <c r="D18" s="27"/>
      <c r="E18" s="17"/>
      <c r="F18" s="17">
        <v>3</v>
      </c>
      <c r="G18" s="16"/>
      <c r="H18" s="153"/>
      <c r="I18" s="153"/>
      <c r="J18" s="153"/>
      <c r="K18" s="16"/>
      <c r="L18" s="16"/>
      <c r="M18" s="153"/>
      <c r="N18" s="153"/>
      <c r="O18" s="153"/>
      <c r="P18" s="153"/>
      <c r="Q18" s="153"/>
      <c r="R18" s="28" t="s">
        <v>58</v>
      </c>
      <c r="S18" s="112" t="s">
        <v>225</v>
      </c>
      <c r="T18" s="110">
        <v>11.26</v>
      </c>
      <c r="U18" s="30">
        <v>3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</row>
    <row r="19" spans="1:63" ht="18">
      <c r="A19" s="18" t="s">
        <v>54</v>
      </c>
      <c r="B19" s="111">
        <v>6</v>
      </c>
      <c r="C19" s="112" t="s">
        <v>232</v>
      </c>
      <c r="D19" s="173" t="s">
        <v>301</v>
      </c>
      <c r="E19" s="33">
        <v>14.33</v>
      </c>
      <c r="F19" s="31">
        <v>1</v>
      </c>
      <c r="G19" s="16"/>
      <c r="H19" s="16"/>
      <c r="I19" s="16"/>
      <c r="J19" s="16"/>
      <c r="K19" s="16"/>
      <c r="L19" s="16"/>
      <c r="M19" s="146" t="s">
        <v>45</v>
      </c>
      <c r="N19" s="146"/>
      <c r="O19" s="146"/>
      <c r="P19" s="153"/>
      <c r="Q19" s="153"/>
      <c r="R19" s="16"/>
      <c r="S19" s="40"/>
      <c r="T19" s="40"/>
      <c r="U19" s="16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</row>
    <row r="20" spans="1:63" ht="18">
      <c r="A20" s="23" t="s">
        <v>55</v>
      </c>
      <c r="B20" s="113">
        <v>19</v>
      </c>
      <c r="C20" s="114" t="s">
        <v>233</v>
      </c>
      <c r="D20" s="173" t="s">
        <v>305</v>
      </c>
      <c r="E20" s="36">
        <v>11.9</v>
      </c>
      <c r="F20" s="19">
        <v>2</v>
      </c>
      <c r="G20" s="16"/>
      <c r="H20" s="16"/>
      <c r="I20" s="16"/>
      <c r="J20" s="16"/>
      <c r="K20" s="16"/>
      <c r="L20" s="16"/>
      <c r="M20" s="153"/>
      <c r="N20" s="153"/>
      <c r="O20" s="153"/>
      <c r="P20" s="153"/>
      <c r="Q20" s="153"/>
      <c r="R20" s="16"/>
      <c r="S20" s="27" t="s">
        <v>60</v>
      </c>
      <c r="T20" s="27"/>
      <c r="U20" s="17">
        <v>24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</row>
    <row r="21" spans="1:63" ht="18">
      <c r="A21" s="26" t="s">
        <v>56</v>
      </c>
      <c r="B21" s="113">
        <v>30</v>
      </c>
      <c r="C21" s="114" t="s">
        <v>327</v>
      </c>
      <c r="D21" s="173"/>
      <c r="E21" s="38">
        <v>9.7</v>
      </c>
      <c r="F21" s="29">
        <v>3</v>
      </c>
      <c r="G21" s="16"/>
      <c r="H21" s="17" t="s">
        <v>57</v>
      </c>
      <c r="I21" s="27" t="s">
        <v>35</v>
      </c>
      <c r="J21" s="27"/>
      <c r="K21" s="17">
        <v>14</v>
      </c>
      <c r="L21" s="16"/>
      <c r="M21" s="153"/>
      <c r="N21" s="153"/>
      <c r="O21" s="153"/>
      <c r="P21" s="153"/>
      <c r="Q21" s="153"/>
      <c r="R21" s="18" t="s">
        <v>54</v>
      </c>
      <c r="S21" s="112" t="s">
        <v>226</v>
      </c>
      <c r="T21" s="112">
        <v>10.07</v>
      </c>
      <c r="U21" s="39">
        <v>2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</row>
    <row r="22" spans="1:63" ht="18">
      <c r="A22" s="28" t="s">
        <v>58</v>
      </c>
      <c r="B22" s="115">
        <v>43</v>
      </c>
      <c r="C22" s="114" t="s">
        <v>234</v>
      </c>
      <c r="D22" s="173" t="s">
        <v>302</v>
      </c>
      <c r="E22" s="38">
        <v>6.4</v>
      </c>
      <c r="F22" s="29">
        <v>4</v>
      </c>
      <c r="G22" s="16"/>
      <c r="H22" s="18" t="s">
        <v>54</v>
      </c>
      <c r="I22" s="112" t="s">
        <v>327</v>
      </c>
      <c r="J22" s="112">
        <v>15.83</v>
      </c>
      <c r="K22" s="39">
        <v>1</v>
      </c>
      <c r="L22" s="16"/>
      <c r="M22" s="153"/>
      <c r="N22" s="153"/>
      <c r="O22" s="153"/>
      <c r="P22" s="153"/>
      <c r="Q22" s="153"/>
      <c r="R22" s="23" t="s">
        <v>55</v>
      </c>
      <c r="S22" s="110" t="s">
        <v>231</v>
      </c>
      <c r="T22" s="110">
        <v>8.27</v>
      </c>
      <c r="U22" s="21">
        <v>3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</row>
    <row r="23" spans="1:63" ht="18">
      <c r="A23" s="16"/>
      <c r="B23" s="16"/>
      <c r="C23" s="16"/>
      <c r="D23" s="27"/>
      <c r="E23" s="16"/>
      <c r="F23" s="16"/>
      <c r="G23" s="16"/>
      <c r="H23" s="23" t="s">
        <v>55</v>
      </c>
      <c r="I23" s="114" t="s">
        <v>234</v>
      </c>
      <c r="J23" s="112">
        <v>9.54</v>
      </c>
      <c r="K23" s="21">
        <v>4</v>
      </c>
      <c r="L23" s="16"/>
      <c r="M23" s="17" t="s">
        <v>57</v>
      </c>
      <c r="N23" s="27" t="s">
        <v>33</v>
      </c>
      <c r="O23" s="27"/>
      <c r="P23" s="17">
        <v>19</v>
      </c>
      <c r="Q23" s="153"/>
      <c r="R23" s="26" t="s">
        <v>56</v>
      </c>
      <c r="S23" s="112" t="s">
        <v>232</v>
      </c>
      <c r="T23" s="110">
        <v>11.3</v>
      </c>
      <c r="U23" s="30">
        <v>1</v>
      </c>
      <c r="V23" s="153"/>
      <c r="W23" s="146" t="s">
        <v>85</v>
      </c>
      <c r="X23" s="146"/>
      <c r="Y23" s="146"/>
      <c r="Z23" s="153"/>
      <c r="AA23" s="153"/>
      <c r="AB23" s="146" t="s">
        <v>90</v>
      </c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</row>
    <row r="24" spans="1:63" ht="18">
      <c r="A24" s="16"/>
      <c r="B24" s="17" t="s">
        <v>62</v>
      </c>
      <c r="C24" s="17"/>
      <c r="D24" s="27"/>
      <c r="E24" s="17"/>
      <c r="F24" s="17">
        <v>4</v>
      </c>
      <c r="G24" s="16"/>
      <c r="H24" s="26" t="s">
        <v>56</v>
      </c>
      <c r="I24" s="114" t="s">
        <v>237</v>
      </c>
      <c r="J24" s="182">
        <v>10.7</v>
      </c>
      <c r="K24" s="25">
        <v>2</v>
      </c>
      <c r="L24" s="16"/>
      <c r="M24" s="18" t="s">
        <v>54</v>
      </c>
      <c r="N24" s="109" t="s">
        <v>228</v>
      </c>
      <c r="O24" s="79">
        <v>11.14</v>
      </c>
      <c r="P24" s="31">
        <v>3</v>
      </c>
      <c r="Q24" s="153"/>
      <c r="R24" s="28" t="s">
        <v>58</v>
      </c>
      <c r="S24" s="112" t="s">
        <v>327</v>
      </c>
      <c r="T24" s="110">
        <v>7.96</v>
      </c>
      <c r="U24" s="30">
        <v>4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</row>
    <row r="25" spans="1:63" ht="18">
      <c r="A25" s="18" t="s">
        <v>54</v>
      </c>
      <c r="B25" s="111">
        <v>7</v>
      </c>
      <c r="C25" s="112" t="s">
        <v>235</v>
      </c>
      <c r="D25" s="173" t="s">
        <v>302</v>
      </c>
      <c r="E25" s="19">
        <v>12.77</v>
      </c>
      <c r="F25" s="31">
        <v>2</v>
      </c>
      <c r="G25" s="16"/>
      <c r="H25" s="28" t="s">
        <v>58</v>
      </c>
      <c r="I25" s="114" t="s">
        <v>238</v>
      </c>
      <c r="J25" s="110">
        <v>10.53</v>
      </c>
      <c r="K25" s="21">
        <v>3</v>
      </c>
      <c r="L25" s="16"/>
      <c r="M25" s="23" t="s">
        <v>55</v>
      </c>
      <c r="N25" s="112" t="s">
        <v>225</v>
      </c>
      <c r="O25" s="79">
        <v>13.47</v>
      </c>
      <c r="P25" s="19">
        <v>2</v>
      </c>
      <c r="Q25" s="153"/>
      <c r="R25" s="16"/>
      <c r="S25" s="40"/>
      <c r="T25" s="40"/>
      <c r="U25" s="16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</row>
    <row r="26" spans="1:63" ht="18">
      <c r="A26" s="23" t="s">
        <v>55</v>
      </c>
      <c r="B26" s="113">
        <v>18</v>
      </c>
      <c r="C26" s="114" t="s">
        <v>236</v>
      </c>
      <c r="D26" s="173" t="s">
        <v>304</v>
      </c>
      <c r="E26" s="19">
        <v>13.24</v>
      </c>
      <c r="F26" s="19">
        <v>1</v>
      </c>
      <c r="G26" s="16"/>
      <c r="H26" s="16"/>
      <c r="I26" s="16"/>
      <c r="J26" s="16"/>
      <c r="K26" s="16"/>
      <c r="L26" s="16"/>
      <c r="M26" s="26" t="s">
        <v>56</v>
      </c>
      <c r="N26" s="112" t="s">
        <v>327</v>
      </c>
      <c r="O26" s="79">
        <v>15.16</v>
      </c>
      <c r="P26" s="29">
        <v>1</v>
      </c>
      <c r="Q26" s="153"/>
      <c r="R26" s="16"/>
      <c r="S26" s="27" t="s">
        <v>63</v>
      </c>
      <c r="T26" s="27"/>
      <c r="U26" s="17">
        <v>25</v>
      </c>
      <c r="V26" s="153"/>
      <c r="W26" s="16"/>
      <c r="X26" s="27" t="s">
        <v>64</v>
      </c>
      <c r="Y26" s="27"/>
      <c r="Z26" s="17">
        <v>31</v>
      </c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</row>
    <row r="27" spans="1:63" ht="18">
      <c r="A27" s="26" t="s">
        <v>56</v>
      </c>
      <c r="B27" s="113">
        <v>31</v>
      </c>
      <c r="C27" s="114" t="s">
        <v>237</v>
      </c>
      <c r="D27" s="173" t="s">
        <v>304</v>
      </c>
      <c r="E27" s="19">
        <v>9.16</v>
      </c>
      <c r="F27" s="29">
        <v>3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53"/>
      <c r="R27" s="18" t="s">
        <v>54</v>
      </c>
      <c r="S27" s="112" t="s">
        <v>236</v>
      </c>
      <c r="T27" s="112">
        <v>8.03</v>
      </c>
      <c r="U27" s="39">
        <v>3</v>
      </c>
      <c r="V27" s="153"/>
      <c r="W27" s="18" t="s">
        <v>54</v>
      </c>
      <c r="X27" s="109" t="s">
        <v>224</v>
      </c>
      <c r="Y27" s="109">
        <v>16.5</v>
      </c>
      <c r="Z27" s="21">
        <v>1</v>
      </c>
      <c r="AA27" s="153"/>
      <c r="AB27" s="146" t="s">
        <v>61</v>
      </c>
      <c r="AC27" s="146"/>
      <c r="AD27" s="146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</row>
    <row r="28" spans="1:63" ht="18">
      <c r="A28" s="28" t="s">
        <v>58</v>
      </c>
      <c r="B28" s="115">
        <v>42</v>
      </c>
      <c r="C28" s="114" t="s">
        <v>238</v>
      </c>
      <c r="D28" s="173" t="s">
        <v>303</v>
      </c>
      <c r="E28" s="19">
        <v>6.33</v>
      </c>
      <c r="F28" s="29">
        <v>4</v>
      </c>
      <c r="G28" s="16"/>
      <c r="H28" s="16"/>
      <c r="I28" s="16"/>
      <c r="J28" s="16"/>
      <c r="K28" s="16"/>
      <c r="L28" s="16"/>
      <c r="M28" s="153"/>
      <c r="N28" s="153"/>
      <c r="O28" s="153"/>
      <c r="P28" s="153"/>
      <c r="Q28" s="153"/>
      <c r="R28" s="23" t="s">
        <v>55</v>
      </c>
      <c r="S28" s="112" t="s">
        <v>241</v>
      </c>
      <c r="T28" s="109">
        <v>9.96</v>
      </c>
      <c r="U28" s="21">
        <v>1</v>
      </c>
      <c r="V28" s="153"/>
      <c r="W28" s="23" t="s">
        <v>55</v>
      </c>
      <c r="X28" s="114" t="s">
        <v>233</v>
      </c>
      <c r="Y28" s="182">
        <v>9.16</v>
      </c>
      <c r="Z28" s="25">
        <v>3</v>
      </c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</row>
    <row r="29" spans="1:63" ht="18">
      <c r="A29" s="16"/>
      <c r="B29" s="16"/>
      <c r="C29" s="16"/>
      <c r="D29" s="27"/>
      <c r="E29" s="16"/>
      <c r="F29" s="16"/>
      <c r="G29" s="16"/>
      <c r="H29" s="16"/>
      <c r="I29" s="16"/>
      <c r="J29" s="16"/>
      <c r="K29" s="16"/>
      <c r="L29" s="16"/>
      <c r="M29" s="153"/>
      <c r="N29" s="153"/>
      <c r="O29" s="153"/>
      <c r="P29" s="153"/>
      <c r="Q29" s="153"/>
      <c r="R29" s="26" t="s">
        <v>56</v>
      </c>
      <c r="S29" s="112" t="s">
        <v>244</v>
      </c>
      <c r="T29" s="110">
        <v>7.64</v>
      </c>
      <c r="U29" s="30">
        <v>4</v>
      </c>
      <c r="V29" s="153"/>
      <c r="W29" s="26" t="s">
        <v>56</v>
      </c>
      <c r="X29" s="112" t="s">
        <v>232</v>
      </c>
      <c r="Y29" s="109">
        <v>16.13</v>
      </c>
      <c r="Z29" s="21">
        <v>2</v>
      </c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</row>
    <row r="30" spans="1:63" ht="18">
      <c r="A30" s="16"/>
      <c r="B30" s="17" t="s">
        <v>65</v>
      </c>
      <c r="C30" s="17"/>
      <c r="D30" s="27"/>
      <c r="E30" s="17"/>
      <c r="F30" s="17">
        <v>5</v>
      </c>
      <c r="G30" s="16"/>
      <c r="H30" s="16"/>
      <c r="I30" s="16"/>
      <c r="J30" s="16"/>
      <c r="K30" s="16"/>
      <c r="L30" s="16"/>
      <c r="M30" s="153"/>
      <c r="N30" s="153"/>
      <c r="O30" s="153"/>
      <c r="P30" s="153"/>
      <c r="Q30" s="153"/>
      <c r="R30" s="28" t="s">
        <v>58</v>
      </c>
      <c r="S30" s="112" t="s">
        <v>245</v>
      </c>
      <c r="T30" s="110">
        <v>9.17</v>
      </c>
      <c r="U30" s="30">
        <v>2</v>
      </c>
      <c r="V30" s="153"/>
      <c r="W30" s="28" t="s">
        <v>58</v>
      </c>
      <c r="X30" s="112" t="s">
        <v>226</v>
      </c>
      <c r="Y30" s="110">
        <v>7</v>
      </c>
      <c r="Z30" s="30">
        <v>4</v>
      </c>
      <c r="AA30" s="153"/>
      <c r="AB30" s="16"/>
      <c r="AC30" s="27" t="s">
        <v>64</v>
      </c>
      <c r="AD30" s="27"/>
      <c r="AE30" s="17">
        <v>35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</row>
    <row r="31" spans="1:63" ht="18">
      <c r="A31" s="18" t="s">
        <v>54</v>
      </c>
      <c r="B31" s="111">
        <v>3</v>
      </c>
      <c r="C31" s="112" t="s">
        <v>239</v>
      </c>
      <c r="D31" s="173" t="s">
        <v>306</v>
      </c>
      <c r="E31" s="19">
        <v>11.07</v>
      </c>
      <c r="F31" s="31">
        <v>3</v>
      </c>
      <c r="G31" s="16"/>
      <c r="H31" s="16"/>
      <c r="I31" s="16"/>
      <c r="J31" s="16"/>
      <c r="K31" s="16"/>
      <c r="L31" s="16"/>
      <c r="M31" s="153"/>
      <c r="N31" s="153"/>
      <c r="O31" s="153"/>
      <c r="P31" s="153"/>
      <c r="Q31" s="153"/>
      <c r="R31" s="16"/>
      <c r="S31" s="40"/>
      <c r="T31" s="40"/>
      <c r="U31" s="16"/>
      <c r="V31" s="153"/>
      <c r="W31" s="16"/>
      <c r="X31" s="40"/>
      <c r="Y31" s="40"/>
      <c r="Z31" s="16"/>
      <c r="AA31" s="153"/>
      <c r="AB31" s="42" t="s">
        <v>54</v>
      </c>
      <c r="AC31" s="109" t="s">
        <v>224</v>
      </c>
      <c r="AD31" s="109">
        <v>11.47</v>
      </c>
      <c r="AE31" s="21">
        <v>2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</row>
    <row r="32" spans="1:63" ht="18">
      <c r="A32" s="23" t="s">
        <v>55</v>
      </c>
      <c r="B32" s="113">
        <v>22</v>
      </c>
      <c r="C32" s="112" t="s">
        <v>240</v>
      </c>
      <c r="D32" s="173" t="s">
        <v>305</v>
      </c>
      <c r="E32" s="19">
        <v>11.2</v>
      </c>
      <c r="F32" s="19">
        <v>2</v>
      </c>
      <c r="G32" s="16"/>
      <c r="H32" s="16"/>
      <c r="I32" s="16"/>
      <c r="J32" s="16"/>
      <c r="K32" s="16"/>
      <c r="L32" s="16"/>
      <c r="M32" s="17" t="s">
        <v>57</v>
      </c>
      <c r="N32" s="27" t="s">
        <v>35</v>
      </c>
      <c r="O32" s="27"/>
      <c r="P32" s="17">
        <v>20</v>
      </c>
      <c r="Q32" s="153"/>
      <c r="R32" s="16"/>
      <c r="S32" s="27" t="s">
        <v>66</v>
      </c>
      <c r="T32" s="27"/>
      <c r="U32" s="17">
        <v>26</v>
      </c>
      <c r="V32" s="153"/>
      <c r="W32" s="16"/>
      <c r="X32" s="27" t="s">
        <v>67</v>
      </c>
      <c r="Y32" s="27"/>
      <c r="Z32" s="17">
        <v>32</v>
      </c>
      <c r="AA32" s="153"/>
      <c r="AB32" s="117" t="s">
        <v>55</v>
      </c>
      <c r="AC32" s="112" t="s">
        <v>235</v>
      </c>
      <c r="AD32" s="110">
        <v>13</v>
      </c>
      <c r="AE32" s="30">
        <v>1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</row>
    <row r="33" spans="1:63" ht="18">
      <c r="A33" s="26" t="s">
        <v>56</v>
      </c>
      <c r="B33" s="113">
        <v>27</v>
      </c>
      <c r="C33" s="112" t="s">
        <v>241</v>
      </c>
      <c r="D33" s="173" t="s">
        <v>299</v>
      </c>
      <c r="E33" s="19">
        <v>12.17</v>
      </c>
      <c r="F33" s="29">
        <v>1</v>
      </c>
      <c r="G33" s="16"/>
      <c r="H33" s="17" t="s">
        <v>57</v>
      </c>
      <c r="I33" s="27" t="s">
        <v>68</v>
      </c>
      <c r="J33" s="27"/>
      <c r="K33" s="17">
        <v>15</v>
      </c>
      <c r="L33" s="17"/>
      <c r="M33" s="18" t="s">
        <v>54</v>
      </c>
      <c r="N33" s="112" t="s">
        <v>237</v>
      </c>
      <c r="O33" s="79">
        <v>5.7</v>
      </c>
      <c r="P33" s="31">
        <v>3</v>
      </c>
      <c r="Q33" s="153"/>
      <c r="R33" s="18" t="s">
        <v>54</v>
      </c>
      <c r="S33" s="112" t="s">
        <v>235</v>
      </c>
      <c r="T33" s="155">
        <v>13.76</v>
      </c>
      <c r="U33" s="39">
        <v>1</v>
      </c>
      <c r="V33" s="153"/>
      <c r="W33" s="18" t="s">
        <v>54</v>
      </c>
      <c r="X33" s="112" t="s">
        <v>241</v>
      </c>
      <c r="Y33" s="155">
        <v>4.56</v>
      </c>
      <c r="Z33" s="39">
        <v>4</v>
      </c>
      <c r="AA33" s="153"/>
      <c r="AB33" s="153"/>
      <c r="AC33" s="153"/>
      <c r="AD33" s="153"/>
      <c r="AE33" s="153"/>
      <c r="AF33" s="153"/>
      <c r="AG33" s="146" t="s">
        <v>46</v>
      </c>
      <c r="AH33" s="146"/>
      <c r="AI33" s="146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</row>
    <row r="34" spans="1:63" ht="18">
      <c r="A34" s="28" t="s">
        <v>58</v>
      </c>
      <c r="B34" s="115">
        <v>46</v>
      </c>
      <c r="C34" s="112" t="s">
        <v>242</v>
      </c>
      <c r="D34" s="173" t="s">
        <v>304</v>
      </c>
      <c r="E34" s="19">
        <v>6.43</v>
      </c>
      <c r="F34" s="29">
        <v>4</v>
      </c>
      <c r="G34" s="16"/>
      <c r="H34" s="18" t="s">
        <v>54</v>
      </c>
      <c r="I34" s="112" t="s">
        <v>239</v>
      </c>
      <c r="J34" s="155">
        <v>16.84</v>
      </c>
      <c r="K34" s="39">
        <v>1</v>
      </c>
      <c r="L34" s="16"/>
      <c r="M34" s="23" t="s">
        <v>55</v>
      </c>
      <c r="N34" s="112" t="s">
        <v>239</v>
      </c>
      <c r="O34" s="79">
        <v>10.77</v>
      </c>
      <c r="P34" s="19">
        <v>1</v>
      </c>
      <c r="Q34" s="153"/>
      <c r="R34" s="23" t="s">
        <v>55</v>
      </c>
      <c r="S34" s="112" t="s">
        <v>240</v>
      </c>
      <c r="T34" s="109">
        <v>10.27</v>
      </c>
      <c r="U34" s="21">
        <v>4</v>
      </c>
      <c r="V34" s="153"/>
      <c r="W34" s="23" t="s">
        <v>55</v>
      </c>
      <c r="X34" s="112" t="s">
        <v>245</v>
      </c>
      <c r="Y34" s="109">
        <v>9.73</v>
      </c>
      <c r="Z34" s="21">
        <v>3</v>
      </c>
      <c r="AA34" s="153"/>
      <c r="AB34" s="153"/>
      <c r="AC34" s="27" t="s">
        <v>67</v>
      </c>
      <c r="AD34" s="27"/>
      <c r="AE34" s="17">
        <v>36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</row>
    <row r="35" spans="1:63" ht="18">
      <c r="A35" s="16"/>
      <c r="B35" s="16"/>
      <c r="C35" s="16"/>
      <c r="D35" s="27"/>
      <c r="E35" s="16"/>
      <c r="F35" s="16"/>
      <c r="G35" s="16"/>
      <c r="H35" s="23" t="s">
        <v>55</v>
      </c>
      <c r="I35" s="112" t="s">
        <v>242</v>
      </c>
      <c r="J35" s="109">
        <v>6.83</v>
      </c>
      <c r="K35" s="21">
        <v>4</v>
      </c>
      <c r="L35" s="16"/>
      <c r="M35" s="26" t="s">
        <v>56</v>
      </c>
      <c r="N35" s="112" t="s">
        <v>245</v>
      </c>
      <c r="O35" s="79">
        <v>6.74</v>
      </c>
      <c r="P35" s="29">
        <v>2</v>
      </c>
      <c r="Q35" s="153"/>
      <c r="R35" s="26" t="s">
        <v>56</v>
      </c>
      <c r="S35" s="112" t="s">
        <v>243</v>
      </c>
      <c r="T35" s="110">
        <v>13.46</v>
      </c>
      <c r="U35" s="30">
        <v>2</v>
      </c>
      <c r="V35" s="153"/>
      <c r="W35" s="26" t="s">
        <v>56</v>
      </c>
      <c r="X35" s="112" t="s">
        <v>235</v>
      </c>
      <c r="Y35" s="110">
        <v>12.93</v>
      </c>
      <c r="Z35" s="30">
        <v>2</v>
      </c>
      <c r="AA35" s="153"/>
      <c r="AB35" s="18" t="s">
        <v>54</v>
      </c>
      <c r="AC35" s="112" t="s">
        <v>243</v>
      </c>
      <c r="AD35" s="109">
        <v>12.07</v>
      </c>
      <c r="AE35" s="21">
        <v>2</v>
      </c>
      <c r="AF35" s="153"/>
      <c r="AG35" s="16"/>
      <c r="AH35" s="27" t="s">
        <v>88</v>
      </c>
      <c r="AI35" s="27"/>
      <c r="AJ35" s="17">
        <v>39</v>
      </c>
      <c r="AK35" s="153"/>
      <c r="AL35" s="146" t="s">
        <v>29</v>
      </c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</row>
    <row r="36" spans="1:63" ht="18">
      <c r="A36" s="16"/>
      <c r="B36" s="17" t="s">
        <v>69</v>
      </c>
      <c r="C36" s="17"/>
      <c r="D36" s="27"/>
      <c r="E36" s="17"/>
      <c r="F36" s="17">
        <v>6</v>
      </c>
      <c r="G36" s="16"/>
      <c r="H36" s="26" t="s">
        <v>56</v>
      </c>
      <c r="I36" s="112" t="s">
        <v>246</v>
      </c>
      <c r="J36" s="110">
        <v>7.06</v>
      </c>
      <c r="K36" s="30">
        <v>3</v>
      </c>
      <c r="L36" s="16"/>
      <c r="M36" s="153"/>
      <c r="N36" s="153"/>
      <c r="O36" s="153"/>
      <c r="P36" s="153"/>
      <c r="Q36" s="153"/>
      <c r="R36" s="28" t="s">
        <v>58</v>
      </c>
      <c r="S36" s="112" t="s">
        <v>239</v>
      </c>
      <c r="T36" s="110">
        <v>13.1</v>
      </c>
      <c r="U36" s="30">
        <v>3</v>
      </c>
      <c r="V36" s="153"/>
      <c r="W36" s="28" t="s">
        <v>58</v>
      </c>
      <c r="X36" s="112" t="s">
        <v>243</v>
      </c>
      <c r="Y36" s="110">
        <v>14.17</v>
      </c>
      <c r="Z36" s="30">
        <v>1</v>
      </c>
      <c r="AA36" s="153"/>
      <c r="AB36" s="23" t="s">
        <v>55</v>
      </c>
      <c r="AC36" s="112" t="s">
        <v>232</v>
      </c>
      <c r="AD36" s="110">
        <v>16.27</v>
      </c>
      <c r="AE36" s="30">
        <v>1</v>
      </c>
      <c r="AF36" s="153"/>
      <c r="AG36" s="42" t="s">
        <v>54</v>
      </c>
      <c r="AH36" s="112" t="s">
        <v>235</v>
      </c>
      <c r="AI36" s="109">
        <v>16.83</v>
      </c>
      <c r="AJ36" s="21">
        <v>1</v>
      </c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</row>
    <row r="37" spans="1:63" ht="18">
      <c r="A37" s="18" t="s">
        <v>54</v>
      </c>
      <c r="B37" s="111">
        <v>10</v>
      </c>
      <c r="C37" s="112" t="s">
        <v>243</v>
      </c>
      <c r="D37" s="173" t="s">
        <v>306</v>
      </c>
      <c r="E37" s="19">
        <v>11.27</v>
      </c>
      <c r="F37" s="19">
        <v>1</v>
      </c>
      <c r="G37" s="16"/>
      <c r="H37" s="28" t="s">
        <v>58</v>
      </c>
      <c r="I37" s="112" t="s">
        <v>245</v>
      </c>
      <c r="J37" s="110">
        <v>7.9</v>
      </c>
      <c r="K37" s="30">
        <v>2</v>
      </c>
      <c r="L37" s="16"/>
      <c r="M37" s="16"/>
      <c r="N37" s="16"/>
      <c r="O37" s="16"/>
      <c r="P37" s="16"/>
      <c r="Q37" s="153"/>
      <c r="R37" s="16"/>
      <c r="S37" s="40"/>
      <c r="T37" s="40"/>
      <c r="U37" s="16"/>
      <c r="V37" s="153"/>
      <c r="W37" s="16"/>
      <c r="X37" s="40"/>
      <c r="Y37" s="40"/>
      <c r="Z37" s="16"/>
      <c r="AA37" s="153"/>
      <c r="AB37" s="16"/>
      <c r="AC37" s="40"/>
      <c r="AD37" s="40"/>
      <c r="AE37" s="16"/>
      <c r="AF37" s="153"/>
      <c r="AG37" s="117" t="s">
        <v>55</v>
      </c>
      <c r="AH37" s="112" t="s">
        <v>232</v>
      </c>
      <c r="AI37" s="110">
        <v>12.2</v>
      </c>
      <c r="AJ37" s="30">
        <v>2</v>
      </c>
      <c r="AK37" s="153"/>
      <c r="AL37" s="16"/>
      <c r="AM37" s="27" t="s">
        <v>88</v>
      </c>
      <c r="AN37" s="27"/>
      <c r="AO37" s="17">
        <v>41</v>
      </c>
      <c r="AP37" s="153"/>
      <c r="AQ37" s="153"/>
      <c r="AR37" s="153"/>
      <c r="AS37" s="153"/>
      <c r="AT37" s="153"/>
      <c r="AU37" s="153"/>
      <c r="AV37" s="153"/>
      <c r="AW37" s="153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</row>
    <row r="38" spans="1:63" ht="18">
      <c r="A38" s="23" t="s">
        <v>55</v>
      </c>
      <c r="B38" s="113">
        <v>15</v>
      </c>
      <c r="C38" s="112" t="s">
        <v>244</v>
      </c>
      <c r="D38" s="173" t="s">
        <v>299</v>
      </c>
      <c r="E38" s="19">
        <v>8.2</v>
      </c>
      <c r="F38" s="19">
        <v>2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53"/>
      <c r="R38" s="16"/>
      <c r="S38" s="27" t="s">
        <v>70</v>
      </c>
      <c r="T38" s="27"/>
      <c r="U38" s="17">
        <v>27</v>
      </c>
      <c r="V38" s="153"/>
      <c r="W38" s="16"/>
      <c r="X38" s="27" t="s">
        <v>71</v>
      </c>
      <c r="Y38" s="27"/>
      <c r="Z38" s="17">
        <v>33</v>
      </c>
      <c r="AA38" s="153"/>
      <c r="AB38" s="16"/>
      <c r="AC38" s="118" t="s">
        <v>86</v>
      </c>
      <c r="AD38" s="118"/>
      <c r="AE38" s="146">
        <v>37</v>
      </c>
      <c r="AF38" s="153"/>
      <c r="AG38" s="153"/>
      <c r="AH38" s="153"/>
      <c r="AI38" s="153"/>
      <c r="AJ38" s="153"/>
      <c r="AK38" s="153"/>
      <c r="AL38" s="42" t="s">
        <v>54</v>
      </c>
      <c r="AM38" s="112" t="s">
        <v>235</v>
      </c>
      <c r="AN38" s="109">
        <v>12.97</v>
      </c>
      <c r="AO38" s="21">
        <v>2</v>
      </c>
      <c r="AP38" s="153"/>
      <c r="AQ38" s="153"/>
      <c r="AR38" s="153"/>
      <c r="AS38" s="153"/>
      <c r="AT38" s="153"/>
      <c r="AU38" s="153"/>
      <c r="AV38" s="153"/>
      <c r="AW38" s="153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</row>
    <row r="39" spans="1:63" ht="18">
      <c r="A39" s="26" t="s">
        <v>56</v>
      </c>
      <c r="B39" s="113">
        <v>34</v>
      </c>
      <c r="C39" s="112" t="s">
        <v>245</v>
      </c>
      <c r="D39" s="173" t="s">
        <v>304</v>
      </c>
      <c r="E39" s="19">
        <v>6.37</v>
      </c>
      <c r="F39" s="19">
        <v>4</v>
      </c>
      <c r="G39" s="16"/>
      <c r="H39" s="16"/>
      <c r="I39" s="16"/>
      <c r="J39" s="16"/>
      <c r="K39" s="16"/>
      <c r="L39" s="16"/>
      <c r="M39" s="153"/>
      <c r="N39" s="153"/>
      <c r="O39" s="153"/>
      <c r="P39" s="153"/>
      <c r="Q39" s="153"/>
      <c r="R39" s="18" t="s">
        <v>54</v>
      </c>
      <c r="S39" s="112" t="s">
        <v>247</v>
      </c>
      <c r="T39" s="155">
        <v>14.97</v>
      </c>
      <c r="U39" s="39">
        <v>1</v>
      </c>
      <c r="V39" s="153"/>
      <c r="W39" s="18" t="s">
        <v>54</v>
      </c>
      <c r="X39" s="112" t="s">
        <v>247</v>
      </c>
      <c r="Y39" s="155">
        <v>15.04</v>
      </c>
      <c r="Z39" s="39">
        <v>1</v>
      </c>
      <c r="AA39" s="153"/>
      <c r="AB39" s="18" t="s">
        <v>54</v>
      </c>
      <c r="AC39" s="112" t="s">
        <v>247</v>
      </c>
      <c r="AD39" s="155">
        <v>14.57</v>
      </c>
      <c r="AE39" s="39">
        <v>1</v>
      </c>
      <c r="AF39" s="153"/>
      <c r="AG39" s="153"/>
      <c r="AH39" s="118" t="s">
        <v>89</v>
      </c>
      <c r="AI39" s="118"/>
      <c r="AJ39" s="146">
        <v>40</v>
      </c>
      <c r="AK39" s="153"/>
      <c r="AL39" s="117" t="s">
        <v>55</v>
      </c>
      <c r="AM39" s="112" t="s">
        <v>247</v>
      </c>
      <c r="AN39" s="110">
        <v>18.67</v>
      </c>
      <c r="AO39" s="30">
        <v>1</v>
      </c>
      <c r="AP39" s="153"/>
      <c r="AQ39" s="153"/>
      <c r="AR39" s="153"/>
      <c r="AS39" s="153"/>
      <c r="AT39" s="153"/>
      <c r="AU39" s="153"/>
      <c r="AV39" s="153"/>
      <c r="AW39" s="153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</row>
    <row r="40" spans="1:63" ht="18">
      <c r="A40" s="28" t="s">
        <v>58</v>
      </c>
      <c r="B40" s="115">
        <v>39</v>
      </c>
      <c r="C40" s="112" t="s">
        <v>246</v>
      </c>
      <c r="D40" s="173" t="s">
        <v>299</v>
      </c>
      <c r="E40" s="19">
        <v>6.6</v>
      </c>
      <c r="F40" s="19">
        <v>3</v>
      </c>
      <c r="G40" s="16"/>
      <c r="H40" s="16"/>
      <c r="I40" s="16"/>
      <c r="J40" s="16"/>
      <c r="K40" s="16"/>
      <c r="L40" s="16"/>
      <c r="M40" s="153"/>
      <c r="N40" s="153"/>
      <c r="O40" s="153"/>
      <c r="P40" s="153"/>
      <c r="Q40" s="153"/>
      <c r="R40" s="23" t="s">
        <v>55</v>
      </c>
      <c r="S40" s="112" t="s">
        <v>254</v>
      </c>
      <c r="T40" s="109">
        <v>10.5</v>
      </c>
      <c r="U40" s="21">
        <v>2</v>
      </c>
      <c r="V40" s="153"/>
      <c r="W40" s="23" t="s">
        <v>55</v>
      </c>
      <c r="X40" s="112" t="s">
        <v>254</v>
      </c>
      <c r="Y40" s="109">
        <v>12.13</v>
      </c>
      <c r="Z40" s="21">
        <v>3</v>
      </c>
      <c r="AA40" s="153"/>
      <c r="AB40" s="23" t="s">
        <v>55</v>
      </c>
      <c r="AC40" s="112" t="s">
        <v>260</v>
      </c>
      <c r="AD40" s="109">
        <v>10.77</v>
      </c>
      <c r="AE40" s="21">
        <v>2</v>
      </c>
      <c r="AF40" s="153"/>
      <c r="AG40" s="18" t="s">
        <v>54</v>
      </c>
      <c r="AH40" s="112" t="s">
        <v>247</v>
      </c>
      <c r="AI40" s="109">
        <v>15.83</v>
      </c>
      <c r="AJ40" s="21">
        <v>1</v>
      </c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</row>
    <row r="41" spans="1:63" ht="18">
      <c r="A41" s="16"/>
      <c r="B41" s="16"/>
      <c r="C41" s="16"/>
      <c r="D41" s="27"/>
      <c r="E41" s="16"/>
      <c r="F41" s="16"/>
      <c r="G41" s="16"/>
      <c r="H41" s="16"/>
      <c r="I41" s="16"/>
      <c r="J41" s="16"/>
      <c r="K41" s="16"/>
      <c r="L41" s="16"/>
      <c r="M41" s="17" t="s">
        <v>57</v>
      </c>
      <c r="N41" s="27" t="s">
        <v>68</v>
      </c>
      <c r="O41" s="27"/>
      <c r="P41" s="17">
        <v>21</v>
      </c>
      <c r="Q41" s="153"/>
      <c r="R41" s="26" t="s">
        <v>56</v>
      </c>
      <c r="S41" s="112" t="s">
        <v>257</v>
      </c>
      <c r="T41" s="110">
        <v>9.27</v>
      </c>
      <c r="U41" s="30">
        <v>3</v>
      </c>
      <c r="V41" s="153"/>
      <c r="W41" s="26" t="s">
        <v>56</v>
      </c>
      <c r="X41" s="112" t="s">
        <v>251</v>
      </c>
      <c r="Y41" s="110">
        <v>11.74</v>
      </c>
      <c r="Z41" s="30">
        <v>4</v>
      </c>
      <c r="AA41" s="153"/>
      <c r="AB41" s="153"/>
      <c r="AC41" s="153"/>
      <c r="AD41" s="153"/>
      <c r="AE41" s="153"/>
      <c r="AF41" s="153"/>
      <c r="AG41" s="23" t="s">
        <v>55</v>
      </c>
      <c r="AH41" s="112" t="s">
        <v>259</v>
      </c>
      <c r="AI41" s="110">
        <v>12.44</v>
      </c>
      <c r="AJ41" s="30">
        <v>2</v>
      </c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</row>
    <row r="42" spans="1:63" ht="18">
      <c r="A42" s="16"/>
      <c r="B42" s="16"/>
      <c r="C42" s="16"/>
      <c r="D42" s="27"/>
      <c r="E42" s="16"/>
      <c r="F42" s="16"/>
      <c r="G42" s="16"/>
      <c r="H42" s="16"/>
      <c r="I42" s="16"/>
      <c r="J42" s="16"/>
      <c r="K42" s="16"/>
      <c r="L42" s="16"/>
      <c r="M42" s="18" t="s">
        <v>54</v>
      </c>
      <c r="N42" s="112" t="s">
        <v>249</v>
      </c>
      <c r="O42" s="79">
        <v>9.8</v>
      </c>
      <c r="P42" s="31">
        <v>3</v>
      </c>
      <c r="Q42" s="153"/>
      <c r="R42" s="28" t="s">
        <v>58</v>
      </c>
      <c r="S42" s="112" t="s">
        <v>256</v>
      </c>
      <c r="T42" s="110">
        <v>8.7</v>
      </c>
      <c r="U42" s="30">
        <v>4</v>
      </c>
      <c r="V42" s="153"/>
      <c r="W42" s="28" t="s">
        <v>58</v>
      </c>
      <c r="X42" s="112" t="s">
        <v>255</v>
      </c>
      <c r="Y42" s="110">
        <v>12.41</v>
      </c>
      <c r="Z42" s="30">
        <v>2</v>
      </c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>
        <v>3</v>
      </c>
      <c r="AM42" s="112" t="s">
        <v>259</v>
      </c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</row>
    <row r="43" spans="1:63" ht="18">
      <c r="A43" s="16"/>
      <c r="B43" s="17" t="s">
        <v>72</v>
      </c>
      <c r="C43" s="17"/>
      <c r="D43" s="27"/>
      <c r="E43" s="17"/>
      <c r="F43" s="17">
        <v>7</v>
      </c>
      <c r="G43" s="16"/>
      <c r="H43" s="16"/>
      <c r="I43" s="16"/>
      <c r="J43" s="16"/>
      <c r="K43" s="16"/>
      <c r="L43" s="16"/>
      <c r="M43" s="23" t="s">
        <v>55</v>
      </c>
      <c r="N43" s="112" t="s">
        <v>252</v>
      </c>
      <c r="O43" s="79">
        <v>14</v>
      </c>
      <c r="P43" s="19">
        <v>1</v>
      </c>
      <c r="Q43" s="153"/>
      <c r="R43" s="16"/>
      <c r="S43" s="40"/>
      <c r="T43" s="40"/>
      <c r="U43" s="16"/>
      <c r="V43" s="153"/>
      <c r="W43" s="16"/>
      <c r="X43" s="40"/>
      <c r="Y43" s="40"/>
      <c r="Z43" s="16"/>
      <c r="AA43" s="153"/>
      <c r="AB43" s="153"/>
      <c r="AC43" s="118" t="s">
        <v>87</v>
      </c>
      <c r="AD43" s="118"/>
      <c r="AE43" s="146">
        <v>38</v>
      </c>
      <c r="AF43" s="153"/>
      <c r="AG43" s="153"/>
      <c r="AH43" s="153"/>
      <c r="AI43" s="153"/>
      <c r="AJ43" s="153"/>
      <c r="AK43" s="153"/>
      <c r="AL43" s="153">
        <v>4</v>
      </c>
      <c r="AM43" s="112" t="s">
        <v>232</v>
      </c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</row>
    <row r="44" spans="1:63" ht="18">
      <c r="A44" s="18" t="s">
        <v>54</v>
      </c>
      <c r="B44" s="111">
        <v>4</v>
      </c>
      <c r="C44" s="112" t="s">
        <v>247</v>
      </c>
      <c r="D44" s="173" t="s">
        <v>302</v>
      </c>
      <c r="E44" s="19">
        <v>16.83</v>
      </c>
      <c r="F44" s="21">
        <v>1</v>
      </c>
      <c r="G44" s="16"/>
      <c r="H44" s="16"/>
      <c r="I44" s="16"/>
      <c r="J44" s="16"/>
      <c r="K44" s="16"/>
      <c r="L44" s="16"/>
      <c r="M44" s="26" t="s">
        <v>56</v>
      </c>
      <c r="N44" s="112" t="s">
        <v>256</v>
      </c>
      <c r="O44" s="79">
        <v>9.83</v>
      </c>
      <c r="P44" s="29">
        <v>2</v>
      </c>
      <c r="Q44" s="153"/>
      <c r="R44" s="16"/>
      <c r="S44" s="27" t="s">
        <v>73</v>
      </c>
      <c r="T44" s="27"/>
      <c r="U44" s="17">
        <v>28</v>
      </c>
      <c r="V44" s="153"/>
      <c r="W44" s="16"/>
      <c r="X44" s="27" t="s">
        <v>74</v>
      </c>
      <c r="Y44" s="27"/>
      <c r="Z44" s="17">
        <v>34</v>
      </c>
      <c r="AA44" s="153"/>
      <c r="AB44" s="18" t="s">
        <v>54</v>
      </c>
      <c r="AC44" s="112" t="s">
        <v>259</v>
      </c>
      <c r="AD44" s="109">
        <v>12.33</v>
      </c>
      <c r="AE44" s="21">
        <v>1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</row>
    <row r="45" spans="1:63" ht="18">
      <c r="A45" s="23" t="s">
        <v>55</v>
      </c>
      <c r="B45" s="113">
        <v>21</v>
      </c>
      <c r="C45" s="112" t="s">
        <v>248</v>
      </c>
      <c r="D45" s="173" t="s">
        <v>304</v>
      </c>
      <c r="E45" s="19">
        <v>9.5</v>
      </c>
      <c r="F45" s="25">
        <v>2</v>
      </c>
      <c r="G45" s="16"/>
      <c r="H45" s="16"/>
      <c r="I45" s="16"/>
      <c r="J45" s="16"/>
      <c r="K45" s="16"/>
      <c r="L45" s="16"/>
      <c r="M45" s="17"/>
      <c r="N45" s="16"/>
      <c r="O45" s="16"/>
      <c r="P45" s="16"/>
      <c r="Q45" s="153"/>
      <c r="R45" s="18" t="s">
        <v>54</v>
      </c>
      <c r="S45" s="112" t="s">
        <v>248</v>
      </c>
      <c r="T45" s="155">
        <v>11.33</v>
      </c>
      <c r="U45" s="39">
        <v>3</v>
      </c>
      <c r="V45" s="153"/>
      <c r="W45" s="18" t="s">
        <v>54</v>
      </c>
      <c r="X45" s="109" t="s">
        <v>263</v>
      </c>
      <c r="Y45" s="155">
        <v>10.14</v>
      </c>
      <c r="Z45" s="39">
        <v>3</v>
      </c>
      <c r="AA45" s="153"/>
      <c r="AB45" s="23" t="s">
        <v>55</v>
      </c>
      <c r="AC45" s="112" t="s">
        <v>255</v>
      </c>
      <c r="AD45" s="110">
        <v>9.9</v>
      </c>
      <c r="AE45" s="30">
        <v>2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</row>
    <row r="46" spans="1:63" ht="18">
      <c r="A46" s="26" t="s">
        <v>56</v>
      </c>
      <c r="B46" s="113">
        <v>28</v>
      </c>
      <c r="C46" s="112" t="s">
        <v>249</v>
      </c>
      <c r="D46" s="173" t="s">
        <v>301</v>
      </c>
      <c r="E46" s="19">
        <v>8</v>
      </c>
      <c r="F46" s="21">
        <v>3</v>
      </c>
      <c r="G46" s="16"/>
      <c r="H46" s="17" t="s">
        <v>57</v>
      </c>
      <c r="I46" s="27" t="s">
        <v>75</v>
      </c>
      <c r="J46" s="27"/>
      <c r="K46" s="17">
        <v>16</v>
      </c>
      <c r="L46" s="16"/>
      <c r="M46" s="153"/>
      <c r="N46" s="153"/>
      <c r="O46" s="153"/>
      <c r="P46" s="153"/>
      <c r="Q46" s="153"/>
      <c r="R46" s="23" t="s">
        <v>55</v>
      </c>
      <c r="S46" s="112" t="s">
        <v>251</v>
      </c>
      <c r="T46" s="109">
        <v>14.37</v>
      </c>
      <c r="U46" s="21">
        <v>1</v>
      </c>
      <c r="V46" s="153"/>
      <c r="W46" s="23" t="s">
        <v>55</v>
      </c>
      <c r="X46" s="112" t="s">
        <v>259</v>
      </c>
      <c r="Y46" s="109">
        <v>12.46</v>
      </c>
      <c r="Z46" s="21">
        <v>1</v>
      </c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</row>
    <row r="47" spans="1:63" ht="18">
      <c r="A47" s="28" t="s">
        <v>58</v>
      </c>
      <c r="B47" s="115">
        <v>45</v>
      </c>
      <c r="C47" s="112" t="s">
        <v>250</v>
      </c>
      <c r="D47" s="173" t="s">
        <v>304</v>
      </c>
      <c r="E47" s="19">
        <v>7.6</v>
      </c>
      <c r="F47" s="30">
        <v>4</v>
      </c>
      <c r="G47" s="16"/>
      <c r="H47" s="18" t="s">
        <v>54</v>
      </c>
      <c r="I47" s="112" t="s">
        <v>249</v>
      </c>
      <c r="J47" s="155">
        <v>10.16</v>
      </c>
      <c r="K47" s="39">
        <v>1</v>
      </c>
      <c r="L47" s="16"/>
      <c r="M47" s="153"/>
      <c r="N47" s="153"/>
      <c r="O47" s="153"/>
      <c r="P47" s="153"/>
      <c r="Q47" s="153"/>
      <c r="R47" s="26" t="s">
        <v>56</v>
      </c>
      <c r="S47" s="112" t="s">
        <v>255</v>
      </c>
      <c r="T47" s="110">
        <v>13.7</v>
      </c>
      <c r="U47" s="30">
        <v>2</v>
      </c>
      <c r="V47" s="153"/>
      <c r="W47" s="26" t="s">
        <v>56</v>
      </c>
      <c r="X47" s="112" t="s">
        <v>260</v>
      </c>
      <c r="Y47" s="110">
        <v>11</v>
      </c>
      <c r="Z47" s="30">
        <v>2</v>
      </c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</row>
    <row r="48" spans="1:63" ht="18">
      <c r="A48" s="16"/>
      <c r="B48" s="16"/>
      <c r="C48" s="16"/>
      <c r="D48" s="27"/>
      <c r="E48" s="16"/>
      <c r="F48" s="16"/>
      <c r="G48" s="16"/>
      <c r="H48" s="23" t="s">
        <v>55</v>
      </c>
      <c r="I48" s="112" t="s">
        <v>250</v>
      </c>
      <c r="J48" s="109">
        <v>4.74</v>
      </c>
      <c r="K48" s="21">
        <v>4</v>
      </c>
      <c r="L48" s="16"/>
      <c r="M48" s="153"/>
      <c r="N48" s="153"/>
      <c r="O48" s="153"/>
      <c r="P48" s="153"/>
      <c r="Q48" s="153"/>
      <c r="R48" s="28" t="s">
        <v>58</v>
      </c>
      <c r="S48" s="112" t="s">
        <v>252</v>
      </c>
      <c r="T48" s="110">
        <v>9.43</v>
      </c>
      <c r="U48" s="30">
        <v>4</v>
      </c>
      <c r="V48" s="153"/>
      <c r="W48" s="28" t="s">
        <v>58</v>
      </c>
      <c r="X48" s="109" t="s">
        <v>267</v>
      </c>
      <c r="Y48" s="110">
        <v>7.83</v>
      </c>
      <c r="Z48" s="30">
        <v>4</v>
      </c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</row>
    <row r="49" spans="1:63" ht="18">
      <c r="A49" s="16"/>
      <c r="B49" s="17" t="s">
        <v>76</v>
      </c>
      <c r="C49" s="17"/>
      <c r="D49" s="27"/>
      <c r="E49" s="17"/>
      <c r="F49" s="17">
        <v>8</v>
      </c>
      <c r="G49" s="16"/>
      <c r="H49" s="26" t="s">
        <v>56</v>
      </c>
      <c r="I49" s="112" t="s">
        <v>252</v>
      </c>
      <c r="J49" s="110">
        <v>8.43</v>
      </c>
      <c r="K49" s="30">
        <v>2</v>
      </c>
      <c r="L49" s="16"/>
      <c r="M49" s="153"/>
      <c r="N49" s="153"/>
      <c r="O49" s="153"/>
      <c r="P49" s="153"/>
      <c r="Q49" s="153"/>
      <c r="R49" s="16"/>
      <c r="S49" s="40"/>
      <c r="T49" s="40"/>
      <c r="U49" s="16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</row>
    <row r="50" spans="1:63" ht="18">
      <c r="A50" s="18" t="s">
        <v>54</v>
      </c>
      <c r="B50" s="111">
        <v>9</v>
      </c>
      <c r="C50" s="112" t="s">
        <v>251</v>
      </c>
      <c r="D50" s="173" t="s">
        <v>303</v>
      </c>
      <c r="E50" s="33">
        <v>11.03</v>
      </c>
      <c r="F50" s="31">
        <v>2</v>
      </c>
      <c r="G50" s="16"/>
      <c r="H50" s="28" t="s">
        <v>58</v>
      </c>
      <c r="I50" s="112" t="s">
        <v>253</v>
      </c>
      <c r="J50" s="110">
        <v>7.97</v>
      </c>
      <c r="K50" s="30">
        <v>3</v>
      </c>
      <c r="L50" s="16"/>
      <c r="M50" s="17" t="s">
        <v>57</v>
      </c>
      <c r="N50" s="27" t="s">
        <v>75</v>
      </c>
      <c r="O50" s="27"/>
      <c r="P50" s="17">
        <v>22</v>
      </c>
      <c r="Q50" s="153"/>
      <c r="R50" s="16"/>
      <c r="S50" s="40"/>
      <c r="T50" s="40"/>
      <c r="U50" s="16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</row>
    <row r="51" spans="1:63" ht="18">
      <c r="A51" s="23" t="s">
        <v>55</v>
      </c>
      <c r="B51" s="113">
        <v>16</v>
      </c>
      <c r="C51" s="112" t="s">
        <v>252</v>
      </c>
      <c r="D51" s="173" t="s">
        <v>301</v>
      </c>
      <c r="E51" s="36">
        <v>9.77</v>
      </c>
      <c r="F51" s="19">
        <v>3</v>
      </c>
      <c r="G51" s="16"/>
      <c r="H51" s="16"/>
      <c r="I51" s="16"/>
      <c r="J51" s="16"/>
      <c r="K51" s="16"/>
      <c r="L51" s="16"/>
      <c r="M51" s="18" t="s">
        <v>54</v>
      </c>
      <c r="N51" s="112" t="s">
        <v>258</v>
      </c>
      <c r="O51" s="79">
        <v>8.07</v>
      </c>
      <c r="P51" s="31">
        <v>3</v>
      </c>
      <c r="Q51" s="153"/>
      <c r="R51" s="16"/>
      <c r="S51" s="27" t="s">
        <v>77</v>
      </c>
      <c r="T51" s="27"/>
      <c r="U51" s="17">
        <v>29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</row>
    <row r="52" spans="1:63" ht="18">
      <c r="A52" s="26" t="s">
        <v>56</v>
      </c>
      <c r="B52" s="113">
        <v>33</v>
      </c>
      <c r="C52" s="112" t="s">
        <v>253</v>
      </c>
      <c r="D52" s="173" t="s">
        <v>300</v>
      </c>
      <c r="E52" s="38">
        <v>8.36</v>
      </c>
      <c r="F52" s="29">
        <v>4</v>
      </c>
      <c r="G52" s="16"/>
      <c r="H52" s="16"/>
      <c r="I52" s="16"/>
      <c r="J52" s="16"/>
      <c r="K52" s="16"/>
      <c r="L52" s="16"/>
      <c r="M52" s="23" t="s">
        <v>55</v>
      </c>
      <c r="N52" s="109" t="s">
        <v>267</v>
      </c>
      <c r="O52" s="79">
        <v>10.83</v>
      </c>
      <c r="P52" s="19">
        <v>1</v>
      </c>
      <c r="Q52" s="153"/>
      <c r="R52" s="18" t="s">
        <v>54</v>
      </c>
      <c r="S52" s="112" t="s">
        <v>259</v>
      </c>
      <c r="T52" s="109">
        <v>13.5</v>
      </c>
      <c r="U52" s="21">
        <v>2</v>
      </c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</row>
    <row r="53" spans="1:63" ht="18">
      <c r="A53" s="28" t="s">
        <v>58</v>
      </c>
      <c r="B53" s="115">
        <v>40</v>
      </c>
      <c r="C53" s="112" t="s">
        <v>254</v>
      </c>
      <c r="D53" s="173" t="s">
        <v>301</v>
      </c>
      <c r="E53" s="38">
        <v>14.33</v>
      </c>
      <c r="F53" s="29">
        <v>1</v>
      </c>
      <c r="G53" s="16"/>
      <c r="H53" s="16"/>
      <c r="I53" s="16"/>
      <c r="J53" s="16"/>
      <c r="K53" s="16"/>
      <c r="L53" s="16"/>
      <c r="M53" s="26" t="s">
        <v>56</v>
      </c>
      <c r="N53" s="112" t="s">
        <v>264</v>
      </c>
      <c r="O53" s="79">
        <v>10.8</v>
      </c>
      <c r="P53" s="29">
        <v>2</v>
      </c>
      <c r="Q53" s="153"/>
      <c r="R53" s="23" t="s">
        <v>55</v>
      </c>
      <c r="S53" s="109" t="s">
        <v>263</v>
      </c>
      <c r="T53" s="182">
        <v>14.17</v>
      </c>
      <c r="U53" s="25">
        <v>1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</row>
    <row r="54" spans="1:63" ht="18">
      <c r="A54" s="16"/>
      <c r="B54" s="16"/>
      <c r="C54" s="16"/>
      <c r="D54" s="27"/>
      <c r="E54" s="16"/>
      <c r="F54" s="16"/>
      <c r="G54" s="16"/>
      <c r="H54" s="16"/>
      <c r="I54" s="16"/>
      <c r="J54" s="16"/>
      <c r="K54" s="16"/>
      <c r="L54" s="16"/>
      <c r="M54" s="153"/>
      <c r="N54" s="153"/>
      <c r="O54" s="153"/>
      <c r="P54" s="153"/>
      <c r="Q54" s="153"/>
      <c r="R54" s="26" t="s">
        <v>56</v>
      </c>
      <c r="S54" s="110" t="s">
        <v>270</v>
      </c>
      <c r="T54" s="110">
        <v>9.66</v>
      </c>
      <c r="U54" s="21">
        <v>3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</row>
    <row r="55" spans="1:63" ht="18">
      <c r="A55" s="16"/>
      <c r="B55" s="17" t="s">
        <v>78</v>
      </c>
      <c r="C55" s="17"/>
      <c r="D55" s="27"/>
      <c r="E55" s="17"/>
      <c r="F55" s="17">
        <v>9</v>
      </c>
      <c r="G55" s="16"/>
      <c r="H55" s="16"/>
      <c r="I55" s="16"/>
      <c r="J55" s="16"/>
      <c r="K55" s="16"/>
      <c r="L55" s="16"/>
      <c r="M55" s="153"/>
      <c r="N55" s="153"/>
      <c r="O55" s="153"/>
      <c r="P55" s="153"/>
      <c r="Q55" s="153"/>
      <c r="R55" s="28" t="s">
        <v>58</v>
      </c>
      <c r="S55" s="112" t="s">
        <v>264</v>
      </c>
      <c r="T55" s="110">
        <v>6.74</v>
      </c>
      <c r="U55" s="30">
        <v>4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</row>
    <row r="56" spans="1:63" ht="18">
      <c r="A56" s="18" t="s">
        <v>54</v>
      </c>
      <c r="B56" s="111">
        <v>2</v>
      </c>
      <c r="C56" s="112" t="s">
        <v>255</v>
      </c>
      <c r="D56" s="173" t="s">
        <v>302</v>
      </c>
      <c r="E56" s="33">
        <v>12.16</v>
      </c>
      <c r="F56" s="31">
        <v>1</v>
      </c>
      <c r="G56" s="16"/>
      <c r="H56" s="16"/>
      <c r="I56" s="16"/>
      <c r="J56" s="16"/>
      <c r="K56" s="16"/>
      <c r="L56" s="16"/>
      <c r="M56" s="153"/>
      <c r="N56" s="153"/>
      <c r="O56" s="153"/>
      <c r="P56" s="153"/>
      <c r="Q56" s="153"/>
      <c r="R56" s="16"/>
      <c r="S56" s="40"/>
      <c r="T56" s="40"/>
      <c r="U56" s="16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</row>
    <row r="57" spans="1:63" ht="18">
      <c r="A57" s="23" t="s">
        <v>55</v>
      </c>
      <c r="B57" s="113">
        <v>23</v>
      </c>
      <c r="C57" s="112" t="s">
        <v>256</v>
      </c>
      <c r="D57" s="173" t="s">
        <v>306</v>
      </c>
      <c r="E57" s="36">
        <v>6.93</v>
      </c>
      <c r="F57" s="19">
        <v>3</v>
      </c>
      <c r="G57" s="16"/>
      <c r="H57" s="16"/>
      <c r="I57" s="16"/>
      <c r="J57" s="16"/>
      <c r="K57" s="16"/>
      <c r="L57" s="16"/>
      <c r="M57" s="153"/>
      <c r="N57" s="153"/>
      <c r="O57" s="153"/>
      <c r="P57" s="153"/>
      <c r="Q57" s="153"/>
      <c r="R57" s="16"/>
      <c r="S57" s="27" t="s">
        <v>79</v>
      </c>
      <c r="T57" s="27"/>
      <c r="U57" s="17">
        <v>30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</row>
    <row r="58" spans="1:63" ht="18">
      <c r="A58" s="26" t="s">
        <v>56</v>
      </c>
      <c r="B58" s="113">
        <v>26</v>
      </c>
      <c r="C58" s="112" t="s">
        <v>257</v>
      </c>
      <c r="D58" s="173" t="s">
        <v>306</v>
      </c>
      <c r="E58" s="38">
        <v>9</v>
      </c>
      <c r="F58" s="29">
        <v>2</v>
      </c>
      <c r="G58" s="16"/>
      <c r="H58" s="17" t="s">
        <v>57</v>
      </c>
      <c r="I58" s="27" t="s">
        <v>80</v>
      </c>
      <c r="J58" s="27"/>
      <c r="K58" s="17">
        <v>17</v>
      </c>
      <c r="L58" s="16"/>
      <c r="M58" s="153"/>
      <c r="N58" s="153"/>
      <c r="O58" s="153"/>
      <c r="P58" s="153"/>
      <c r="Q58" s="153"/>
      <c r="R58" s="18" t="s">
        <v>54</v>
      </c>
      <c r="S58" s="112" t="s">
        <v>260</v>
      </c>
      <c r="T58" s="112">
        <v>10.27</v>
      </c>
      <c r="U58" s="39">
        <v>1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</row>
    <row r="59" spans="1:63" ht="18">
      <c r="A59" s="28" t="s">
        <v>58</v>
      </c>
      <c r="B59" s="115">
        <v>47</v>
      </c>
      <c r="C59" s="112" t="s">
        <v>258</v>
      </c>
      <c r="D59" s="173" t="s">
        <v>300</v>
      </c>
      <c r="E59" s="38">
        <v>6.36</v>
      </c>
      <c r="F59" s="29">
        <v>4</v>
      </c>
      <c r="G59" s="16"/>
      <c r="H59" s="18" t="s">
        <v>54</v>
      </c>
      <c r="I59" s="112" t="s">
        <v>256</v>
      </c>
      <c r="J59" s="155">
        <v>10.13</v>
      </c>
      <c r="K59" s="39">
        <v>1</v>
      </c>
      <c r="L59" s="16"/>
      <c r="M59" s="153"/>
      <c r="N59" s="153"/>
      <c r="O59" s="153"/>
      <c r="P59" s="153"/>
      <c r="Q59" s="153"/>
      <c r="R59" s="23" t="s">
        <v>55</v>
      </c>
      <c r="S59" s="110" t="s">
        <v>265</v>
      </c>
      <c r="T59" s="112">
        <v>7.36</v>
      </c>
      <c r="U59" s="21">
        <v>4</v>
      </c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</row>
    <row r="60" spans="1:63" ht="18">
      <c r="A60" s="16"/>
      <c r="B60" s="16"/>
      <c r="C60" s="16"/>
      <c r="D60" s="27"/>
      <c r="E60" s="16"/>
      <c r="F60" s="16"/>
      <c r="G60" s="16"/>
      <c r="H60" s="23" t="s">
        <v>55</v>
      </c>
      <c r="I60" s="112" t="s">
        <v>258</v>
      </c>
      <c r="J60" s="109">
        <v>9.57</v>
      </c>
      <c r="K60" s="21">
        <v>2</v>
      </c>
      <c r="L60" s="16"/>
      <c r="M60" s="153"/>
      <c r="N60" s="153"/>
      <c r="O60" s="153"/>
      <c r="P60" s="153"/>
      <c r="Q60" s="153"/>
      <c r="R60" s="26" t="s">
        <v>56</v>
      </c>
      <c r="S60" s="110" t="s">
        <v>268</v>
      </c>
      <c r="T60" s="110">
        <v>9.24</v>
      </c>
      <c r="U60" s="30">
        <v>3</v>
      </c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</row>
    <row r="61" spans="1:63" ht="18">
      <c r="A61" s="16"/>
      <c r="B61" s="17" t="s">
        <v>81</v>
      </c>
      <c r="C61" s="17"/>
      <c r="D61" s="27"/>
      <c r="E61" s="17"/>
      <c r="F61" s="17">
        <v>10</v>
      </c>
      <c r="G61" s="16"/>
      <c r="H61" s="26" t="s">
        <v>56</v>
      </c>
      <c r="I61" s="19" t="s">
        <v>261</v>
      </c>
      <c r="J61" s="25">
        <v>8.6</v>
      </c>
      <c r="K61" s="25">
        <v>4</v>
      </c>
      <c r="L61" s="16"/>
      <c r="M61" s="153"/>
      <c r="N61" s="153"/>
      <c r="O61" s="153"/>
      <c r="P61" s="153"/>
      <c r="Q61" s="153"/>
      <c r="R61" s="28" t="s">
        <v>58</v>
      </c>
      <c r="S61" s="109" t="s">
        <v>267</v>
      </c>
      <c r="T61" s="110">
        <v>9.43</v>
      </c>
      <c r="U61" s="30">
        <v>2</v>
      </c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</row>
    <row r="62" spans="1:63" ht="18">
      <c r="A62" s="18" t="s">
        <v>54</v>
      </c>
      <c r="B62" s="79">
        <v>11</v>
      </c>
      <c r="C62" s="112" t="s">
        <v>259</v>
      </c>
      <c r="D62" s="173" t="s">
        <v>300</v>
      </c>
      <c r="E62" s="19">
        <v>16.83</v>
      </c>
      <c r="F62" s="19">
        <v>1</v>
      </c>
      <c r="G62" s="16"/>
      <c r="H62" s="28" t="s">
        <v>58</v>
      </c>
      <c r="I62" s="112" t="s">
        <v>262</v>
      </c>
      <c r="J62" s="109">
        <v>8.63</v>
      </c>
      <c r="K62" s="21">
        <v>3</v>
      </c>
      <c r="L62" s="16"/>
      <c r="M62" s="153"/>
      <c r="N62" s="153"/>
      <c r="O62" s="153"/>
      <c r="P62" s="153"/>
      <c r="Q62" s="153"/>
      <c r="R62" s="153"/>
      <c r="S62" s="154"/>
      <c r="T62" s="154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</row>
    <row r="63" spans="1:63" ht="18">
      <c r="A63" s="23" t="s">
        <v>55</v>
      </c>
      <c r="B63" s="79">
        <v>14</v>
      </c>
      <c r="C63" s="112" t="s">
        <v>260</v>
      </c>
      <c r="D63" s="173" t="s">
        <v>300</v>
      </c>
      <c r="E63" s="19">
        <v>9.4</v>
      </c>
      <c r="F63" s="19">
        <v>2</v>
      </c>
      <c r="G63" s="16"/>
      <c r="H63" s="16"/>
      <c r="I63" s="16"/>
      <c r="J63" s="16"/>
      <c r="K63" s="16"/>
      <c r="L63" s="16"/>
      <c r="M63" s="153"/>
      <c r="N63" s="153"/>
      <c r="O63" s="153"/>
      <c r="P63" s="153"/>
      <c r="Q63" s="153"/>
      <c r="R63" s="153"/>
      <c r="S63" s="154"/>
      <c r="T63" s="154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</row>
    <row r="64" spans="1:63" ht="18">
      <c r="A64" s="26" t="s">
        <v>56</v>
      </c>
      <c r="B64" s="79">
        <v>35</v>
      </c>
      <c r="C64" s="19" t="s">
        <v>261</v>
      </c>
      <c r="D64" s="93" t="s">
        <v>299</v>
      </c>
      <c r="E64" s="19">
        <v>9.14</v>
      </c>
      <c r="F64" s="19">
        <v>3</v>
      </c>
      <c r="G64" s="16"/>
      <c r="H64" s="16"/>
      <c r="I64" s="16"/>
      <c r="J64" s="16"/>
      <c r="K64" s="16"/>
      <c r="L64" s="16"/>
      <c r="M64" s="153"/>
      <c r="N64" s="153"/>
      <c r="O64" s="153"/>
      <c r="P64" s="153"/>
      <c r="Q64" s="153"/>
      <c r="R64" s="153"/>
      <c r="S64" s="154"/>
      <c r="T64" s="154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</row>
    <row r="65" spans="1:63" ht="18">
      <c r="A65" s="28" t="s">
        <v>58</v>
      </c>
      <c r="B65" s="79">
        <v>38</v>
      </c>
      <c r="C65" s="112" t="s">
        <v>262</v>
      </c>
      <c r="D65" s="173" t="s">
        <v>305</v>
      </c>
      <c r="E65" s="19">
        <v>7.7</v>
      </c>
      <c r="F65" s="19">
        <v>4</v>
      </c>
      <c r="G65" s="16"/>
      <c r="H65" s="16"/>
      <c r="I65" s="16"/>
      <c r="J65" s="16"/>
      <c r="K65" s="16"/>
      <c r="L65" s="16"/>
      <c r="M65" s="153"/>
      <c r="N65" s="153"/>
      <c r="O65" s="153"/>
      <c r="P65" s="153"/>
      <c r="Q65" s="153"/>
      <c r="R65" s="153"/>
      <c r="S65" s="154"/>
      <c r="T65" s="154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</row>
    <row r="66" spans="1:63" ht="18">
      <c r="A66" s="16"/>
      <c r="B66" s="16"/>
      <c r="C66" s="16"/>
      <c r="D66" s="27"/>
      <c r="E66" s="16"/>
      <c r="F66" s="16"/>
      <c r="G66" s="16"/>
      <c r="H66" s="16"/>
      <c r="I66" s="16"/>
      <c r="J66" s="16"/>
      <c r="K66" s="16"/>
      <c r="L66" s="16"/>
      <c r="M66" s="153"/>
      <c r="N66" s="153"/>
      <c r="O66" s="153"/>
      <c r="P66" s="153"/>
      <c r="Q66" s="153"/>
      <c r="R66" s="153"/>
      <c r="S66" s="154"/>
      <c r="T66" s="154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</row>
    <row r="67" spans="1:63" ht="18">
      <c r="A67" s="16"/>
      <c r="B67" s="17" t="s">
        <v>82</v>
      </c>
      <c r="C67" s="17"/>
      <c r="D67" s="27"/>
      <c r="E67" s="17"/>
      <c r="F67" s="17">
        <v>11</v>
      </c>
      <c r="G67" s="16"/>
      <c r="H67" s="16"/>
      <c r="I67" s="16"/>
      <c r="J67" s="16"/>
      <c r="K67" s="16"/>
      <c r="L67" s="16"/>
      <c r="M67" s="153"/>
      <c r="N67" s="153"/>
      <c r="O67" s="153"/>
      <c r="P67" s="153"/>
      <c r="Q67" s="153"/>
      <c r="R67" s="153"/>
      <c r="S67" s="154"/>
      <c r="T67" s="154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</row>
    <row r="68" spans="1:63" ht="18">
      <c r="A68" s="18" t="s">
        <v>54</v>
      </c>
      <c r="B68" s="94">
        <v>5</v>
      </c>
      <c r="C68" s="109" t="s">
        <v>263</v>
      </c>
      <c r="D68" s="174" t="s">
        <v>305</v>
      </c>
      <c r="E68" s="21">
        <v>11.57</v>
      </c>
      <c r="F68" s="21">
        <v>1</v>
      </c>
      <c r="G68" s="16"/>
      <c r="H68" s="16"/>
      <c r="I68" s="16"/>
      <c r="J68" s="16"/>
      <c r="K68" s="16"/>
      <c r="L68" s="16"/>
      <c r="M68" s="153"/>
      <c r="N68" s="153"/>
      <c r="O68" s="153"/>
      <c r="P68" s="153"/>
      <c r="Q68" s="153"/>
      <c r="R68" s="153"/>
      <c r="S68" s="154"/>
      <c r="T68" s="154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</row>
    <row r="69" spans="1:63" ht="18">
      <c r="A69" s="23" t="s">
        <v>55</v>
      </c>
      <c r="B69" s="96">
        <v>20</v>
      </c>
      <c r="C69" s="110" t="s">
        <v>264</v>
      </c>
      <c r="D69" s="175" t="s">
        <v>299</v>
      </c>
      <c r="E69" s="30">
        <v>7.56</v>
      </c>
      <c r="F69" s="30">
        <v>3</v>
      </c>
      <c r="G69" s="16"/>
      <c r="H69" s="16"/>
      <c r="I69" s="16"/>
      <c r="J69" s="16"/>
      <c r="K69" s="16"/>
      <c r="L69" s="16"/>
      <c r="M69" s="153"/>
      <c r="N69" s="153"/>
      <c r="O69" s="153"/>
      <c r="P69" s="153"/>
      <c r="Q69" s="153"/>
      <c r="R69" s="153"/>
      <c r="S69" s="154"/>
      <c r="T69" s="154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</row>
    <row r="70" spans="1:63" ht="18">
      <c r="A70" s="26" t="s">
        <v>56</v>
      </c>
      <c r="B70" s="96">
        <v>29</v>
      </c>
      <c r="C70" s="110" t="s">
        <v>265</v>
      </c>
      <c r="D70" s="175" t="s">
        <v>303</v>
      </c>
      <c r="E70" s="30">
        <v>9.33</v>
      </c>
      <c r="F70" s="30">
        <v>2</v>
      </c>
      <c r="G70" s="16"/>
      <c r="H70" s="17" t="s">
        <v>57</v>
      </c>
      <c r="I70" s="27" t="s">
        <v>83</v>
      </c>
      <c r="J70" s="27"/>
      <c r="K70" s="17">
        <v>18</v>
      </c>
      <c r="L70" s="17"/>
      <c r="M70" s="153"/>
      <c r="N70" s="153"/>
      <c r="O70" s="153"/>
      <c r="P70" s="153"/>
      <c r="Q70" s="153"/>
      <c r="R70" s="153"/>
      <c r="S70" s="154"/>
      <c r="T70" s="154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</row>
    <row r="71" spans="1:63" ht="18">
      <c r="A71" s="28" t="s">
        <v>58</v>
      </c>
      <c r="B71" s="96">
        <v>44</v>
      </c>
      <c r="C71" s="110" t="s">
        <v>266</v>
      </c>
      <c r="D71" s="175" t="s">
        <v>300</v>
      </c>
      <c r="E71" s="30">
        <v>6.4</v>
      </c>
      <c r="F71" s="30">
        <v>4</v>
      </c>
      <c r="G71" s="16"/>
      <c r="H71" s="18" t="s">
        <v>54</v>
      </c>
      <c r="I71" s="112" t="s">
        <v>264</v>
      </c>
      <c r="J71" s="155">
        <v>9.93</v>
      </c>
      <c r="K71" s="39">
        <v>2</v>
      </c>
      <c r="L71" s="16"/>
      <c r="M71" s="153"/>
      <c r="N71" s="153"/>
      <c r="O71" s="153"/>
      <c r="P71" s="153"/>
      <c r="Q71" s="153"/>
      <c r="R71" s="153"/>
      <c r="S71" s="154"/>
      <c r="T71" s="154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</row>
    <row r="72" spans="1:63" ht="18">
      <c r="A72" s="16"/>
      <c r="B72" s="16"/>
      <c r="C72" s="16"/>
      <c r="D72" s="27"/>
      <c r="E72" s="16"/>
      <c r="F72" s="16"/>
      <c r="G72" s="16"/>
      <c r="H72" s="23" t="s">
        <v>55</v>
      </c>
      <c r="I72" s="110" t="s">
        <v>266</v>
      </c>
      <c r="J72" s="110">
        <v>8.14</v>
      </c>
      <c r="K72" s="21">
        <v>3</v>
      </c>
      <c r="L72" s="16"/>
      <c r="M72" s="153"/>
      <c r="N72" s="153"/>
      <c r="O72" s="153"/>
      <c r="P72" s="153"/>
      <c r="Q72" s="153"/>
      <c r="R72" s="153"/>
      <c r="S72" s="154"/>
      <c r="T72" s="154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</row>
    <row r="73" spans="1:63" ht="18">
      <c r="A73" s="16"/>
      <c r="B73" s="17" t="s">
        <v>84</v>
      </c>
      <c r="C73" s="17"/>
      <c r="D73" s="27"/>
      <c r="E73" s="17"/>
      <c r="F73" s="17">
        <v>12</v>
      </c>
      <c r="G73" s="16"/>
      <c r="H73" s="26" t="s">
        <v>56</v>
      </c>
      <c r="I73" s="109" t="s">
        <v>267</v>
      </c>
      <c r="J73" s="110">
        <v>14.5</v>
      </c>
      <c r="K73" s="30">
        <v>1</v>
      </c>
      <c r="L73" s="16"/>
      <c r="M73" s="153"/>
      <c r="N73" s="153"/>
      <c r="O73" s="153"/>
      <c r="P73" s="153"/>
      <c r="Q73" s="153"/>
      <c r="R73" s="153"/>
      <c r="S73" s="154"/>
      <c r="T73" s="154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</row>
    <row r="74" spans="1:63" ht="18">
      <c r="A74" s="18" t="s">
        <v>54</v>
      </c>
      <c r="B74" s="94">
        <v>8</v>
      </c>
      <c r="C74" s="109" t="s">
        <v>267</v>
      </c>
      <c r="D74" s="174" t="s">
        <v>302</v>
      </c>
      <c r="E74" s="21">
        <v>8.9</v>
      </c>
      <c r="F74" s="21">
        <v>3</v>
      </c>
      <c r="G74" s="16"/>
      <c r="H74" s="28" t="s">
        <v>58</v>
      </c>
      <c r="I74" s="110" t="s">
        <v>269</v>
      </c>
      <c r="J74" s="110">
        <v>6.3</v>
      </c>
      <c r="K74" s="30">
        <v>4</v>
      </c>
      <c r="L74" s="16"/>
      <c r="M74" s="153"/>
      <c r="N74" s="153"/>
      <c r="O74" s="153"/>
      <c r="P74" s="153"/>
      <c r="Q74" s="153"/>
      <c r="R74" s="153"/>
      <c r="S74" s="154"/>
      <c r="T74" s="154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</row>
    <row r="75" spans="1:63" ht="18">
      <c r="A75" s="23" t="s">
        <v>55</v>
      </c>
      <c r="B75" s="96">
        <v>17</v>
      </c>
      <c r="C75" s="110" t="s">
        <v>268</v>
      </c>
      <c r="D75" s="175" t="s">
        <v>303</v>
      </c>
      <c r="E75" s="30">
        <v>13.43</v>
      </c>
      <c r="F75" s="30">
        <v>1</v>
      </c>
      <c r="G75" s="16"/>
      <c r="H75" s="16"/>
      <c r="I75" s="16"/>
      <c r="J75" s="16"/>
      <c r="K75" s="16"/>
      <c r="L75" s="16"/>
      <c r="M75" s="153"/>
      <c r="N75" s="153"/>
      <c r="O75" s="153"/>
      <c r="P75" s="153"/>
      <c r="Q75" s="153"/>
      <c r="R75" s="153"/>
      <c r="S75" s="154"/>
      <c r="T75" s="154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</row>
    <row r="76" spans="1:63" ht="18">
      <c r="A76" s="26" t="s">
        <v>56</v>
      </c>
      <c r="B76" s="96">
        <v>32</v>
      </c>
      <c r="C76" s="110" t="s">
        <v>269</v>
      </c>
      <c r="D76" s="175" t="s">
        <v>305</v>
      </c>
      <c r="E76" s="30">
        <v>5.03</v>
      </c>
      <c r="F76" s="30">
        <v>4</v>
      </c>
      <c r="G76" s="16"/>
      <c r="H76" s="16"/>
      <c r="I76" s="16"/>
      <c r="J76" s="16"/>
      <c r="K76" s="16"/>
      <c r="L76" s="16"/>
      <c r="M76" s="153"/>
      <c r="N76" s="153"/>
      <c r="O76" s="153"/>
      <c r="P76" s="153"/>
      <c r="Q76" s="153"/>
      <c r="R76" s="153"/>
      <c r="S76" s="154"/>
      <c r="T76" s="154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</row>
    <row r="77" spans="1:63" ht="18">
      <c r="A77" s="28" t="s">
        <v>58</v>
      </c>
      <c r="B77" s="96">
        <v>41</v>
      </c>
      <c r="C77" s="110" t="s">
        <v>270</v>
      </c>
      <c r="D77" s="175" t="s">
        <v>303</v>
      </c>
      <c r="E77" s="30">
        <v>11</v>
      </c>
      <c r="F77" s="30">
        <v>2</v>
      </c>
      <c r="G77" s="16"/>
      <c r="H77" s="16"/>
      <c r="I77" s="16"/>
      <c r="J77" s="16"/>
      <c r="K77" s="16"/>
      <c r="L77" s="16"/>
      <c r="M77" s="153"/>
      <c r="N77" s="153"/>
      <c r="O77" s="153"/>
      <c r="P77" s="153"/>
      <c r="Q77" s="153"/>
      <c r="R77" s="153"/>
      <c r="S77" s="154"/>
      <c r="T77" s="154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</row>
    <row r="78" spans="1:49" ht="18">
      <c r="A78" s="16"/>
      <c r="B78" s="16"/>
      <c r="C78" s="16"/>
      <c r="D78" s="27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27"/>
      <c r="Q78" s="127"/>
      <c r="R78" s="127"/>
      <c r="S78" s="127"/>
      <c r="T78" s="127"/>
      <c r="U78" s="127"/>
      <c r="V78" s="127"/>
      <c r="W78" s="141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</row>
    <row r="79" spans="1:49" ht="18">
      <c r="A79" s="127"/>
      <c r="B79" s="127"/>
      <c r="C79" s="127"/>
      <c r="D79" s="14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</row>
    <row r="80" spans="1:49" ht="18">
      <c r="A80" s="127"/>
      <c r="B80" s="127"/>
      <c r="C80" s="127"/>
      <c r="D80" s="14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</row>
    <row r="81" spans="1:49" ht="18">
      <c r="A81" s="127"/>
      <c r="B81" s="127"/>
      <c r="C81" s="127"/>
      <c r="D81" s="14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</row>
    <row r="82" spans="1:49" ht="18">
      <c r="A82" s="127"/>
      <c r="B82" s="127"/>
      <c r="C82" s="127"/>
      <c r="D82" s="14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</row>
    <row r="83" spans="1:49" ht="18">
      <c r="A83" s="127"/>
      <c r="B83" s="127"/>
      <c r="C83" s="127"/>
      <c r="D83" s="14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</row>
    <row r="84" spans="1:49" ht="18">
      <c r="A84" s="127"/>
      <c r="B84" s="127"/>
      <c r="C84" s="127"/>
      <c r="D84" s="14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</row>
    <row r="85" spans="1:49" ht="18">
      <c r="A85" s="127"/>
      <c r="B85" s="127"/>
      <c r="C85" s="127"/>
      <c r="D85" s="14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</row>
    <row r="86" spans="1:49" ht="18">
      <c r="A86" s="127"/>
      <c r="B86" s="127"/>
      <c r="C86" s="127"/>
      <c r="D86" s="14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</row>
  </sheetData>
  <sheetProtection/>
  <printOptions/>
  <pageMargins left="0.75" right="0.75" top="1" bottom="1" header="0.5" footer="0.5"/>
  <pageSetup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44"/>
  <sheetViews>
    <sheetView workbookViewId="0" topLeftCell="P5">
      <selection activeCell="Y16" sqref="Y16"/>
    </sheetView>
  </sheetViews>
  <sheetFormatPr defaultColWidth="11.125" defaultRowHeight="15.75"/>
  <cols>
    <col min="1" max="1" width="10.375" style="0" customWidth="1"/>
    <col min="2" max="2" width="4.50390625" style="0" hidden="1" customWidth="1"/>
    <col min="3" max="3" width="28.00390625" style="0" customWidth="1"/>
    <col min="4" max="4" width="11.875" style="0" customWidth="1"/>
    <col min="5" max="8" width="11.125" style="0" customWidth="1"/>
    <col min="9" max="9" width="24.375" style="0" customWidth="1"/>
    <col min="10" max="10" width="9.00390625" style="0" customWidth="1"/>
    <col min="11" max="11" width="7.00390625" style="0" customWidth="1"/>
    <col min="12" max="13" width="11.125" style="0" customWidth="1"/>
    <col min="14" max="14" width="20.625" style="0" customWidth="1"/>
    <col min="15" max="15" width="9.50390625" style="0" customWidth="1"/>
    <col min="16" max="16" width="7.625" style="0" customWidth="1"/>
    <col min="17" max="17" width="10.125" style="0" customWidth="1"/>
    <col min="18" max="18" width="11.125" style="0" customWidth="1"/>
    <col min="19" max="19" width="20.125" style="0" customWidth="1"/>
    <col min="20" max="20" width="9.50390625" style="0" customWidth="1"/>
    <col min="21" max="21" width="7.625" style="0" customWidth="1"/>
    <col min="22" max="22" width="11.125" style="0" customWidth="1"/>
    <col min="23" max="23" width="14.50390625" style="0" customWidth="1"/>
    <col min="24" max="24" width="16.125" style="0" customWidth="1"/>
    <col min="25" max="25" width="9.875" style="0" customWidth="1"/>
    <col min="26" max="28" width="11.125" style="0" customWidth="1"/>
    <col min="29" max="29" width="22.875" style="0" customWidth="1"/>
    <col min="30" max="30" width="10.125" style="0" customWidth="1"/>
    <col min="31" max="34" width="11.125" style="0" customWidth="1"/>
    <col min="35" max="35" width="19.375" style="0" customWidth="1"/>
    <col min="36" max="38" width="11.125" style="0" customWidth="1"/>
    <col min="39" max="39" width="22.125" style="0" customWidth="1"/>
  </cols>
  <sheetData>
    <row r="1" ht="19.5">
      <c r="A1" s="11" t="s">
        <v>151</v>
      </c>
    </row>
    <row r="2" spans="1:31" ht="18">
      <c r="A2" s="13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46" ht="18">
      <c r="A3" s="13" t="s">
        <v>173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3" t="s">
        <v>173</v>
      </c>
      <c r="N3" s="127"/>
      <c r="O3" s="127"/>
      <c r="P3" s="127"/>
      <c r="Q3" s="127"/>
      <c r="R3" s="13" t="s">
        <v>173</v>
      </c>
      <c r="S3" s="127"/>
      <c r="T3" s="127"/>
      <c r="U3" s="127"/>
      <c r="V3" s="127"/>
      <c r="W3" s="13" t="s">
        <v>173</v>
      </c>
      <c r="X3" s="127"/>
      <c r="Y3" s="127"/>
      <c r="Z3" s="127"/>
      <c r="AA3" s="127"/>
      <c r="AB3" s="127"/>
      <c r="AC3" s="127"/>
      <c r="AD3" s="127"/>
      <c r="AE3" s="127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</row>
    <row r="4" spans="1:46" ht="18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</row>
    <row r="5" spans="1:46" ht="18">
      <c r="A5" s="17" t="s">
        <v>30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</row>
    <row r="6" spans="1:46" ht="18">
      <c r="A6" s="127" t="s">
        <v>31</v>
      </c>
      <c r="B6" s="127"/>
      <c r="C6" s="127"/>
      <c r="D6" s="127"/>
      <c r="E6" s="127"/>
      <c r="F6" s="127">
        <v>1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07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1:46" ht="18">
      <c r="A7" s="18" t="s">
        <v>54</v>
      </c>
      <c r="B7" s="128">
        <v>1</v>
      </c>
      <c r="C7" s="129" t="s">
        <v>279</v>
      </c>
      <c r="D7" s="176" t="s">
        <v>303</v>
      </c>
      <c r="E7" s="130">
        <v>10.93</v>
      </c>
      <c r="F7" s="130">
        <v>2</v>
      </c>
      <c r="G7" s="127"/>
      <c r="H7" s="127"/>
      <c r="I7" s="127"/>
      <c r="J7" s="127"/>
      <c r="K7" s="127"/>
      <c r="L7" s="127"/>
      <c r="M7" s="17" t="s">
        <v>37</v>
      </c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07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</row>
    <row r="8" spans="1:46" ht="18">
      <c r="A8" s="23" t="s">
        <v>55</v>
      </c>
      <c r="B8" s="131">
        <v>6</v>
      </c>
      <c r="C8" s="129" t="s">
        <v>280</v>
      </c>
      <c r="D8" s="162" t="s">
        <v>299</v>
      </c>
      <c r="E8" s="132">
        <v>17.06</v>
      </c>
      <c r="F8" s="132">
        <v>1</v>
      </c>
      <c r="G8" s="127"/>
      <c r="H8" s="127"/>
      <c r="I8" s="127"/>
      <c r="J8" s="127"/>
      <c r="K8" s="127"/>
      <c r="L8" s="127"/>
      <c r="M8" s="127" t="s">
        <v>33</v>
      </c>
      <c r="N8" s="127"/>
      <c r="O8" s="127"/>
      <c r="P8" s="127">
        <v>9</v>
      </c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07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</row>
    <row r="9" spans="1:46" ht="18">
      <c r="A9" s="26" t="s">
        <v>56</v>
      </c>
      <c r="B9" s="133">
        <v>15</v>
      </c>
      <c r="C9" s="129" t="s">
        <v>281</v>
      </c>
      <c r="D9" s="163" t="s">
        <v>301</v>
      </c>
      <c r="E9" s="134">
        <v>5.43</v>
      </c>
      <c r="F9" s="134">
        <v>3</v>
      </c>
      <c r="G9" s="127"/>
      <c r="H9" s="127"/>
      <c r="I9" s="127"/>
      <c r="J9" s="127"/>
      <c r="K9" s="127"/>
      <c r="L9" s="127"/>
      <c r="M9" s="18" t="s">
        <v>54</v>
      </c>
      <c r="N9" s="129" t="s">
        <v>280</v>
      </c>
      <c r="O9" s="135">
        <v>16.66</v>
      </c>
      <c r="P9" s="136">
        <v>1</v>
      </c>
      <c r="Q9" s="133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07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</row>
    <row r="10" spans="1:46" ht="18">
      <c r="A10" s="28" t="s">
        <v>58</v>
      </c>
      <c r="B10" s="131">
        <v>20</v>
      </c>
      <c r="C10" s="135">
        <v>20</v>
      </c>
      <c r="D10" s="170"/>
      <c r="E10" s="132"/>
      <c r="F10" s="132"/>
      <c r="G10" s="127"/>
      <c r="H10" s="17" t="s">
        <v>169</v>
      </c>
      <c r="I10" s="127"/>
      <c r="J10" s="127"/>
      <c r="K10" s="127"/>
      <c r="L10" s="127"/>
      <c r="M10" s="23" t="s">
        <v>55</v>
      </c>
      <c r="N10" s="129" t="s">
        <v>283</v>
      </c>
      <c r="O10" s="135">
        <v>9.7</v>
      </c>
      <c r="P10" s="136">
        <v>3</v>
      </c>
      <c r="Q10" s="133"/>
      <c r="R10" s="17" t="s">
        <v>61</v>
      </c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07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</row>
    <row r="11" spans="1:46" ht="18">
      <c r="A11" s="127" t="s">
        <v>34</v>
      </c>
      <c r="B11" s="127"/>
      <c r="C11" s="127"/>
      <c r="D11" s="14"/>
      <c r="E11" s="127"/>
      <c r="F11" s="127">
        <v>2</v>
      </c>
      <c r="G11" s="127"/>
      <c r="H11" s="127" t="s">
        <v>33</v>
      </c>
      <c r="I11" s="127"/>
      <c r="J11" s="127"/>
      <c r="K11" s="127">
        <v>6</v>
      </c>
      <c r="L11" s="127"/>
      <c r="M11" s="26" t="s">
        <v>56</v>
      </c>
      <c r="N11" s="156" t="str">
        <f>IF(K12=1,I12,(IF(K13=1,I13,(IF(K14=1,I14,1.6)))))</f>
        <v>Amelie Bourke</v>
      </c>
      <c r="O11" s="135">
        <v>9.87</v>
      </c>
      <c r="P11" s="136">
        <v>2</v>
      </c>
      <c r="Q11" s="133"/>
      <c r="R11" s="137" t="s">
        <v>170</v>
      </c>
      <c r="S11" s="127"/>
      <c r="T11" s="127"/>
      <c r="U11" s="127">
        <v>13</v>
      </c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07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</row>
    <row r="12" spans="1:46" ht="18">
      <c r="A12" s="18" t="s">
        <v>54</v>
      </c>
      <c r="B12" s="138">
        <v>3</v>
      </c>
      <c r="C12" s="129" t="s">
        <v>282</v>
      </c>
      <c r="D12" s="176" t="s">
        <v>302</v>
      </c>
      <c r="E12" s="130">
        <v>15.16</v>
      </c>
      <c r="F12" s="130">
        <v>1</v>
      </c>
      <c r="G12" s="127"/>
      <c r="H12" s="18" t="s">
        <v>54</v>
      </c>
      <c r="I12" s="129" t="s">
        <v>281</v>
      </c>
      <c r="J12" s="105">
        <v>9.93</v>
      </c>
      <c r="K12" s="139">
        <v>2</v>
      </c>
      <c r="L12" s="127"/>
      <c r="M12" s="28" t="s">
        <v>58</v>
      </c>
      <c r="N12" s="156" t="str">
        <f>IF(K17=2,I17,(IF(K18=2,I18,(IF(K19=2,I19,(IF(K20=2,I20,2.7)))))))</f>
        <v>Malia James </v>
      </c>
      <c r="O12" s="135">
        <v>8.54</v>
      </c>
      <c r="P12" s="136">
        <v>4</v>
      </c>
      <c r="Q12" s="133"/>
      <c r="R12" s="18" t="s">
        <v>54</v>
      </c>
      <c r="S12" s="129" t="s">
        <v>280</v>
      </c>
      <c r="T12" s="105">
        <v>14.6</v>
      </c>
      <c r="U12" s="139">
        <v>1</v>
      </c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07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</row>
    <row r="13" spans="1:46" ht="18">
      <c r="A13" s="23" t="s">
        <v>55</v>
      </c>
      <c r="B13" s="140">
        <v>8</v>
      </c>
      <c r="C13" s="129" t="s">
        <v>283</v>
      </c>
      <c r="D13" s="162" t="s">
        <v>306</v>
      </c>
      <c r="E13" s="132">
        <v>9.83</v>
      </c>
      <c r="F13" s="132">
        <v>2</v>
      </c>
      <c r="G13" s="127"/>
      <c r="H13" s="23" t="s">
        <v>55</v>
      </c>
      <c r="I13" s="129" t="s">
        <v>284</v>
      </c>
      <c r="J13" s="79">
        <v>10.6</v>
      </c>
      <c r="K13" s="136">
        <v>1</v>
      </c>
      <c r="L13" s="127"/>
      <c r="M13" s="127"/>
      <c r="N13" s="141"/>
      <c r="O13" s="141"/>
      <c r="P13" s="127"/>
      <c r="Q13" s="127"/>
      <c r="R13" s="23" t="s">
        <v>55</v>
      </c>
      <c r="S13" s="129" t="s">
        <v>279</v>
      </c>
      <c r="T13" s="79">
        <v>10.27</v>
      </c>
      <c r="U13" s="136">
        <v>2</v>
      </c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07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</row>
    <row r="14" spans="1:46" ht="18">
      <c r="A14" s="26" t="s">
        <v>56</v>
      </c>
      <c r="B14" s="142">
        <v>13</v>
      </c>
      <c r="C14" s="129" t="s">
        <v>284</v>
      </c>
      <c r="D14" s="163" t="s">
        <v>303</v>
      </c>
      <c r="E14" s="134">
        <v>6.73</v>
      </c>
      <c r="F14" s="134">
        <v>3</v>
      </c>
      <c r="G14" s="127"/>
      <c r="H14" s="26" t="s">
        <v>56</v>
      </c>
      <c r="I14" s="129" t="s">
        <v>288</v>
      </c>
      <c r="J14" s="79">
        <v>9.66</v>
      </c>
      <c r="K14" s="136">
        <v>3</v>
      </c>
      <c r="L14" s="127"/>
      <c r="M14" s="87" t="s">
        <v>35</v>
      </c>
      <c r="N14" s="141"/>
      <c r="O14" s="141"/>
      <c r="P14" s="127">
        <v>10</v>
      </c>
      <c r="Q14" s="127"/>
      <c r="R14" s="127"/>
      <c r="S14" s="127"/>
      <c r="T14" s="127"/>
      <c r="U14" s="127"/>
      <c r="V14" s="127"/>
      <c r="W14" s="13" t="s">
        <v>46</v>
      </c>
      <c r="X14" s="127"/>
      <c r="Y14" s="127"/>
      <c r="Z14" s="127"/>
      <c r="AA14" s="127"/>
      <c r="AB14" s="127"/>
      <c r="AC14" s="127"/>
      <c r="AD14" s="127"/>
      <c r="AE14" s="127"/>
      <c r="AF14" s="107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</row>
    <row r="15" spans="1:46" ht="18">
      <c r="A15" s="28" t="s">
        <v>58</v>
      </c>
      <c r="B15" s="140">
        <v>18</v>
      </c>
      <c r="C15" s="129" t="s">
        <v>285</v>
      </c>
      <c r="D15" s="162" t="s">
        <v>300</v>
      </c>
      <c r="E15" s="132" t="s">
        <v>325</v>
      </c>
      <c r="F15" s="132" t="s">
        <v>325</v>
      </c>
      <c r="G15" s="127"/>
      <c r="H15" s="127"/>
      <c r="I15" s="127"/>
      <c r="J15" s="127"/>
      <c r="K15" s="127"/>
      <c r="L15" s="127"/>
      <c r="M15" s="18" t="s">
        <v>54</v>
      </c>
      <c r="N15" s="129" t="s">
        <v>279</v>
      </c>
      <c r="O15" s="135">
        <v>13.84</v>
      </c>
      <c r="P15" s="136">
        <v>2</v>
      </c>
      <c r="Q15" s="133"/>
      <c r="R15" s="127" t="s">
        <v>171</v>
      </c>
      <c r="S15" s="127"/>
      <c r="T15" s="127"/>
      <c r="U15" s="127">
        <v>14</v>
      </c>
      <c r="V15" s="127"/>
      <c r="W15" s="127" t="s">
        <v>88</v>
      </c>
      <c r="X15" s="141"/>
      <c r="Y15" s="141"/>
      <c r="Z15" s="127">
        <v>17</v>
      </c>
      <c r="AA15" s="127"/>
      <c r="AB15" s="127"/>
      <c r="AC15" s="127"/>
      <c r="AD15" s="127"/>
      <c r="AE15" s="127"/>
      <c r="AF15" s="107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</row>
    <row r="16" spans="1:46" ht="18">
      <c r="A16" s="127" t="s">
        <v>36</v>
      </c>
      <c r="B16" s="127"/>
      <c r="C16" s="127"/>
      <c r="D16" s="14"/>
      <c r="E16" s="127"/>
      <c r="F16" s="127">
        <v>3</v>
      </c>
      <c r="G16" s="127"/>
      <c r="H16" s="127" t="s">
        <v>35</v>
      </c>
      <c r="I16" s="127"/>
      <c r="J16" s="127"/>
      <c r="K16" s="127">
        <v>7</v>
      </c>
      <c r="L16" s="127"/>
      <c r="M16" s="23" t="s">
        <v>55</v>
      </c>
      <c r="N16" s="129" t="s">
        <v>282</v>
      </c>
      <c r="O16" s="135">
        <v>13.97</v>
      </c>
      <c r="P16" s="136">
        <v>1</v>
      </c>
      <c r="Q16" s="133"/>
      <c r="R16" s="18" t="s">
        <v>54</v>
      </c>
      <c r="S16" s="129" t="s">
        <v>282</v>
      </c>
      <c r="T16" s="106">
        <v>14.83</v>
      </c>
      <c r="U16" s="136">
        <v>1</v>
      </c>
      <c r="V16" s="127"/>
      <c r="W16" s="18" t="s">
        <v>54</v>
      </c>
      <c r="X16" s="129" t="s">
        <v>280</v>
      </c>
      <c r="Y16" s="188">
        <v>9.06</v>
      </c>
      <c r="Z16" s="139">
        <v>2</v>
      </c>
      <c r="AA16" s="127"/>
      <c r="AB16" s="13" t="s">
        <v>29</v>
      </c>
      <c r="AC16" s="127"/>
      <c r="AD16" s="127"/>
      <c r="AE16" s="127"/>
      <c r="AF16" s="107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</row>
    <row r="17" spans="1:46" ht="18">
      <c r="A17" s="18" t="s">
        <v>54</v>
      </c>
      <c r="B17" s="138">
        <v>4</v>
      </c>
      <c r="C17" s="129" t="s">
        <v>286</v>
      </c>
      <c r="D17" s="176" t="s">
        <v>304</v>
      </c>
      <c r="E17" s="130">
        <v>13.5</v>
      </c>
      <c r="F17" s="130">
        <v>1</v>
      </c>
      <c r="G17" s="127"/>
      <c r="H17" s="18" t="s">
        <v>54</v>
      </c>
      <c r="I17" s="79">
        <f>IF(F7=4,#REF!,(IF(F8=4,#REF!,(IF(F9=4,#REF!,(IF(F10=4,#REF!,4.1)))))))</f>
        <v>4.1</v>
      </c>
      <c r="J17" s="105"/>
      <c r="K17" s="139" t="s">
        <v>162</v>
      </c>
      <c r="L17" s="127"/>
      <c r="M17" s="26" t="s">
        <v>56</v>
      </c>
      <c r="N17" s="156" t="str">
        <f>IF(K12=2,I12,(IF(K13=2,I13,(IF(K14=2,I14,2.6)))))</f>
        <v>Heilala Phillips</v>
      </c>
      <c r="O17" s="135">
        <v>7.1</v>
      </c>
      <c r="P17" s="136">
        <v>4</v>
      </c>
      <c r="Q17" s="133"/>
      <c r="R17" s="23" t="s">
        <v>55</v>
      </c>
      <c r="S17" s="156" t="s">
        <v>284</v>
      </c>
      <c r="T17" s="106">
        <v>6.87</v>
      </c>
      <c r="U17" s="136">
        <v>2</v>
      </c>
      <c r="V17" s="127"/>
      <c r="W17" s="23" t="s">
        <v>55</v>
      </c>
      <c r="X17" s="129" t="s">
        <v>282</v>
      </c>
      <c r="Y17" s="129">
        <v>14.1</v>
      </c>
      <c r="Z17" s="136">
        <v>1</v>
      </c>
      <c r="AA17" s="127"/>
      <c r="AB17" s="127" t="s">
        <v>172</v>
      </c>
      <c r="AC17" s="141"/>
      <c r="AD17" s="141"/>
      <c r="AE17" s="127">
        <v>19</v>
      </c>
      <c r="AF17" s="107"/>
      <c r="AG17" s="84"/>
      <c r="AH17" s="119"/>
      <c r="AI17" s="107"/>
      <c r="AJ17" s="107"/>
      <c r="AK17" s="107"/>
      <c r="AL17" s="84"/>
      <c r="AM17" s="84"/>
      <c r="AN17" s="84"/>
      <c r="AO17" s="84"/>
      <c r="AP17" s="84"/>
      <c r="AQ17" s="84"/>
      <c r="AR17" s="84"/>
      <c r="AS17" s="84"/>
      <c r="AT17" s="84"/>
    </row>
    <row r="18" spans="1:46" ht="18">
      <c r="A18" s="23" t="s">
        <v>55</v>
      </c>
      <c r="B18" s="140">
        <v>9</v>
      </c>
      <c r="C18" s="129" t="s">
        <v>287</v>
      </c>
      <c r="D18" s="162" t="s">
        <v>302</v>
      </c>
      <c r="E18" s="132">
        <v>9.9</v>
      </c>
      <c r="F18" s="132">
        <v>2</v>
      </c>
      <c r="G18" s="127"/>
      <c r="H18" s="23" t="s">
        <v>55</v>
      </c>
      <c r="I18" s="129" t="s">
        <v>285</v>
      </c>
      <c r="J18" s="79" t="s">
        <v>325</v>
      </c>
      <c r="K18" s="136" t="s">
        <v>325</v>
      </c>
      <c r="L18" s="127"/>
      <c r="M18" s="28" t="s">
        <v>58</v>
      </c>
      <c r="N18" s="156" t="str">
        <f>IF(K17=1,I17,(IF(K18=1,I18,(IF(K19=1,I19,(IF(K20=1,I20,1.7)))))))</f>
        <v>Claire Bierke</v>
      </c>
      <c r="O18" s="135">
        <v>7.4</v>
      </c>
      <c r="P18" s="136">
        <v>3</v>
      </c>
      <c r="Q18" s="133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8" t="s">
        <v>54</v>
      </c>
      <c r="AC18" s="129" t="s">
        <v>282</v>
      </c>
      <c r="AD18" s="188">
        <v>14.16</v>
      </c>
      <c r="AE18" s="139">
        <v>1</v>
      </c>
      <c r="AF18" s="107"/>
      <c r="AG18" s="84"/>
      <c r="AH18" s="107"/>
      <c r="AI18" s="120"/>
      <c r="AJ18" s="107"/>
      <c r="AK18" s="107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1:46" ht="18">
      <c r="A19" s="26" t="s">
        <v>56</v>
      </c>
      <c r="B19" s="142">
        <v>12</v>
      </c>
      <c r="C19" s="129" t="s">
        <v>288</v>
      </c>
      <c r="D19" s="163" t="s">
        <v>305</v>
      </c>
      <c r="E19" s="134">
        <v>6.36</v>
      </c>
      <c r="F19" s="134">
        <v>4</v>
      </c>
      <c r="G19" s="127"/>
      <c r="H19" s="26" t="s">
        <v>56</v>
      </c>
      <c r="I19" s="136" t="s">
        <v>293</v>
      </c>
      <c r="J19" s="79">
        <v>8.53</v>
      </c>
      <c r="K19" s="136">
        <v>1</v>
      </c>
      <c r="L19" s="127"/>
      <c r="M19" s="133"/>
      <c r="N19" s="143"/>
      <c r="O19" s="143"/>
      <c r="P19" s="133"/>
      <c r="Q19" s="133"/>
      <c r="R19" s="127" t="s">
        <v>86</v>
      </c>
      <c r="S19" s="127"/>
      <c r="T19" s="127"/>
      <c r="U19" s="127">
        <v>15</v>
      </c>
      <c r="V19" s="127"/>
      <c r="W19" s="127"/>
      <c r="X19" s="127"/>
      <c r="Y19" s="127"/>
      <c r="Z19" s="127">
        <v>18</v>
      </c>
      <c r="AA19" s="127"/>
      <c r="AB19" s="23" t="s">
        <v>55</v>
      </c>
      <c r="AC19" s="129" t="s">
        <v>294</v>
      </c>
      <c r="AD19" s="129">
        <v>10.53</v>
      </c>
      <c r="AE19" s="136">
        <v>2</v>
      </c>
      <c r="AF19" s="84"/>
      <c r="AG19" s="84"/>
      <c r="AH19" s="86"/>
      <c r="AI19" s="89"/>
      <c r="AJ19" s="107"/>
      <c r="AK19" s="107"/>
      <c r="AL19" s="84"/>
      <c r="AM19" s="84"/>
      <c r="AN19" s="84"/>
      <c r="AO19" s="84"/>
      <c r="AP19" s="84"/>
      <c r="AQ19" s="84"/>
      <c r="AR19" s="84"/>
      <c r="AS19" s="84"/>
      <c r="AT19" s="84"/>
    </row>
    <row r="20" spans="1:46" ht="18">
      <c r="A20" s="28" t="s">
        <v>58</v>
      </c>
      <c r="B20" s="140">
        <v>17</v>
      </c>
      <c r="C20" s="136" t="s">
        <v>289</v>
      </c>
      <c r="D20" s="170" t="s">
        <v>302</v>
      </c>
      <c r="E20" s="132">
        <v>7.83</v>
      </c>
      <c r="F20" s="132">
        <v>3</v>
      </c>
      <c r="G20" s="127"/>
      <c r="H20" s="28" t="s">
        <v>58</v>
      </c>
      <c r="I20" s="132" t="s">
        <v>297</v>
      </c>
      <c r="J20" s="80">
        <v>6.87</v>
      </c>
      <c r="K20" s="144">
        <v>2</v>
      </c>
      <c r="L20" s="127"/>
      <c r="M20" s="107" t="s">
        <v>68</v>
      </c>
      <c r="N20" s="141"/>
      <c r="O20" s="141"/>
      <c r="P20" s="127">
        <v>11</v>
      </c>
      <c r="Q20" s="127"/>
      <c r="R20" s="18" t="s">
        <v>54</v>
      </c>
      <c r="S20" s="129" t="s">
        <v>286</v>
      </c>
      <c r="T20" s="105">
        <v>12</v>
      </c>
      <c r="U20" s="139">
        <v>1</v>
      </c>
      <c r="V20" s="127"/>
      <c r="W20" s="18" t="s">
        <v>54</v>
      </c>
      <c r="X20" s="129" t="s">
        <v>286</v>
      </c>
      <c r="Y20" s="129">
        <v>10.23</v>
      </c>
      <c r="Z20" s="136">
        <v>2</v>
      </c>
      <c r="AA20" s="127"/>
      <c r="AB20" s="127"/>
      <c r="AC20" s="127"/>
      <c r="AD20" s="127"/>
      <c r="AE20" s="127"/>
      <c r="AF20" s="107"/>
      <c r="AG20" s="84"/>
      <c r="AH20" s="90"/>
      <c r="AI20" s="89"/>
      <c r="AJ20" s="107"/>
      <c r="AK20" s="107"/>
      <c r="AL20" s="84"/>
      <c r="AM20" s="84"/>
      <c r="AN20" s="84"/>
      <c r="AO20" s="84"/>
      <c r="AP20" s="84"/>
      <c r="AQ20" s="84"/>
      <c r="AR20" s="84"/>
      <c r="AS20" s="84"/>
      <c r="AT20" s="84"/>
    </row>
    <row r="21" spans="1:46" ht="18">
      <c r="A21" s="127" t="s">
        <v>62</v>
      </c>
      <c r="B21" s="127"/>
      <c r="C21" s="127"/>
      <c r="D21" s="14"/>
      <c r="E21" s="127"/>
      <c r="F21" s="127">
        <v>4</v>
      </c>
      <c r="G21" s="127"/>
      <c r="H21" s="127"/>
      <c r="I21" s="127"/>
      <c r="J21" s="127"/>
      <c r="K21" s="127"/>
      <c r="L21" s="127"/>
      <c r="M21" s="18" t="s">
        <v>54</v>
      </c>
      <c r="N21" s="129" t="s">
        <v>286</v>
      </c>
      <c r="O21" s="135">
        <v>16.67</v>
      </c>
      <c r="P21" s="136">
        <v>1</v>
      </c>
      <c r="Q21" s="133"/>
      <c r="R21" s="23" t="s">
        <v>55</v>
      </c>
      <c r="S21" s="156" t="s">
        <v>290</v>
      </c>
      <c r="T21" s="79">
        <v>7.57</v>
      </c>
      <c r="U21" s="136">
        <v>2</v>
      </c>
      <c r="V21" s="127"/>
      <c r="W21" s="23" t="s">
        <v>55</v>
      </c>
      <c r="X21" s="129" t="s">
        <v>294</v>
      </c>
      <c r="Y21" s="189">
        <v>15.16</v>
      </c>
      <c r="Z21" s="144">
        <v>1</v>
      </c>
      <c r="AA21" s="127"/>
      <c r="AB21" s="127"/>
      <c r="AC21" s="127"/>
      <c r="AD21" s="127"/>
      <c r="AE21" s="127"/>
      <c r="AF21" s="107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</row>
    <row r="22" spans="1:46" ht="18">
      <c r="A22" s="18" t="s">
        <v>54</v>
      </c>
      <c r="B22" s="138">
        <v>5</v>
      </c>
      <c r="C22" s="129" t="s">
        <v>290</v>
      </c>
      <c r="D22" s="162" t="s">
        <v>304</v>
      </c>
      <c r="E22" s="132">
        <v>4.33</v>
      </c>
      <c r="F22" s="130">
        <v>4</v>
      </c>
      <c r="G22" s="127"/>
      <c r="H22" s="127" t="s">
        <v>68</v>
      </c>
      <c r="I22" s="127"/>
      <c r="J22" s="127"/>
      <c r="K22" s="127">
        <v>8</v>
      </c>
      <c r="L22" s="127"/>
      <c r="M22" s="23" t="s">
        <v>55</v>
      </c>
      <c r="N22" s="129" t="s">
        <v>291</v>
      </c>
      <c r="O22" s="135">
        <v>6.6</v>
      </c>
      <c r="P22" s="136">
        <v>3</v>
      </c>
      <c r="Q22" s="133"/>
      <c r="R22" s="127"/>
      <c r="S22" s="127"/>
      <c r="T22" s="127"/>
      <c r="U22" s="127"/>
      <c r="V22" s="127"/>
      <c r="W22" s="133"/>
      <c r="X22" s="133"/>
      <c r="Y22" s="133"/>
      <c r="Z22" s="133"/>
      <c r="AA22" s="127"/>
      <c r="AB22" s="127"/>
      <c r="AC22" s="127"/>
      <c r="AD22" s="127"/>
      <c r="AE22" s="127"/>
      <c r="AF22" s="107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</row>
    <row r="23" spans="1:46" ht="18">
      <c r="A23" s="23" t="s">
        <v>55</v>
      </c>
      <c r="B23" s="140">
        <v>10</v>
      </c>
      <c r="C23" s="129" t="s">
        <v>291</v>
      </c>
      <c r="D23" s="163" t="s">
        <v>304</v>
      </c>
      <c r="E23" s="134">
        <v>14.66</v>
      </c>
      <c r="F23" s="132">
        <v>1</v>
      </c>
      <c r="G23" s="127"/>
      <c r="H23" s="18" t="s">
        <v>54</v>
      </c>
      <c r="I23" s="136" t="s">
        <v>289</v>
      </c>
      <c r="J23" s="105">
        <v>12.06</v>
      </c>
      <c r="K23" s="139">
        <v>2</v>
      </c>
      <c r="L23" s="127"/>
      <c r="M23" s="26" t="s">
        <v>56</v>
      </c>
      <c r="N23" s="145" t="s">
        <v>296</v>
      </c>
      <c r="O23" s="135">
        <v>5.25</v>
      </c>
      <c r="P23" s="136">
        <v>4</v>
      </c>
      <c r="Q23" s="133"/>
      <c r="R23" s="127" t="s">
        <v>87</v>
      </c>
      <c r="S23" s="127"/>
      <c r="T23" s="127"/>
      <c r="U23" s="127">
        <v>16</v>
      </c>
      <c r="V23" s="127"/>
      <c r="W23" s="133"/>
      <c r="X23" s="133"/>
      <c r="Y23" s="133"/>
      <c r="Z23" s="133"/>
      <c r="AA23" s="127"/>
      <c r="AB23" s="127" t="s">
        <v>341</v>
      </c>
      <c r="AC23" s="129" t="s">
        <v>286</v>
      </c>
      <c r="AD23" s="127"/>
      <c r="AE23" s="127"/>
      <c r="AF23" s="107"/>
      <c r="AG23" s="84"/>
      <c r="AH23" s="84"/>
      <c r="AI23" s="84"/>
      <c r="AJ23" s="84"/>
      <c r="AK23" s="84"/>
      <c r="AL23" s="107"/>
      <c r="AM23" s="107"/>
      <c r="AN23" s="121"/>
      <c r="AO23" s="107"/>
      <c r="AP23" s="84"/>
      <c r="AQ23" s="84"/>
      <c r="AR23" s="84"/>
      <c r="AS23" s="84"/>
      <c r="AT23" s="84"/>
    </row>
    <row r="24" spans="1:46" ht="18">
      <c r="A24" s="26" t="s">
        <v>56</v>
      </c>
      <c r="B24" s="142">
        <v>11</v>
      </c>
      <c r="C24" s="129" t="s">
        <v>292</v>
      </c>
      <c r="D24" s="162" t="s">
        <v>306</v>
      </c>
      <c r="E24" s="132">
        <v>10.9</v>
      </c>
      <c r="F24" s="134">
        <v>2</v>
      </c>
      <c r="G24" s="127"/>
      <c r="H24" s="23" t="s">
        <v>55</v>
      </c>
      <c r="I24" s="129" t="s">
        <v>290</v>
      </c>
      <c r="J24" s="79">
        <v>12.7</v>
      </c>
      <c r="K24" s="136">
        <v>1</v>
      </c>
      <c r="L24" s="127"/>
      <c r="M24" s="28" t="s">
        <v>58</v>
      </c>
      <c r="N24" s="135" t="str">
        <f>IF(K23=2,I23,(IF(K24=2,I24,(IF(K25=2,I25,2.8)))))</f>
        <v>Mackenzie Davidson </v>
      </c>
      <c r="O24" s="135">
        <v>9.03</v>
      </c>
      <c r="P24" s="136">
        <v>2</v>
      </c>
      <c r="Q24" s="133"/>
      <c r="R24" s="18" t="s">
        <v>54</v>
      </c>
      <c r="S24" s="129" t="s">
        <v>294</v>
      </c>
      <c r="T24" s="79">
        <v>15.67</v>
      </c>
      <c r="U24" s="136">
        <v>1</v>
      </c>
      <c r="V24" s="127"/>
      <c r="W24" s="133"/>
      <c r="X24" s="133"/>
      <c r="Y24" s="133"/>
      <c r="Z24" s="133"/>
      <c r="AA24" s="127"/>
      <c r="AB24" s="127" t="s">
        <v>342</v>
      </c>
      <c r="AC24" s="129" t="s">
        <v>280</v>
      </c>
      <c r="AD24" s="127"/>
      <c r="AE24" s="127"/>
      <c r="AF24" s="107"/>
      <c r="AG24" s="84"/>
      <c r="AH24" s="84"/>
      <c r="AI24" s="84"/>
      <c r="AJ24" s="84"/>
      <c r="AK24" s="84"/>
      <c r="AL24" s="107"/>
      <c r="AM24" s="107"/>
      <c r="AN24" s="121"/>
      <c r="AO24" s="107"/>
      <c r="AP24" s="84"/>
      <c r="AQ24" s="84"/>
      <c r="AR24" s="84"/>
      <c r="AS24" s="84"/>
      <c r="AT24" s="84"/>
    </row>
    <row r="25" spans="1:46" ht="18">
      <c r="A25" s="28" t="s">
        <v>58</v>
      </c>
      <c r="B25" s="140">
        <v>16</v>
      </c>
      <c r="C25" s="136" t="s">
        <v>293</v>
      </c>
      <c r="D25" s="177" t="s">
        <v>305</v>
      </c>
      <c r="E25" s="136">
        <v>7.16</v>
      </c>
      <c r="F25" s="132">
        <v>3</v>
      </c>
      <c r="G25" s="127"/>
      <c r="H25" s="26" t="s">
        <v>56</v>
      </c>
      <c r="I25" s="129" t="s">
        <v>295</v>
      </c>
      <c r="J25" s="79">
        <v>9.57</v>
      </c>
      <c r="K25" s="136">
        <v>3</v>
      </c>
      <c r="L25" s="127"/>
      <c r="M25" s="133"/>
      <c r="N25" s="143"/>
      <c r="O25" s="143"/>
      <c r="P25" s="133"/>
      <c r="Q25" s="133"/>
      <c r="R25" s="23" t="s">
        <v>55</v>
      </c>
      <c r="S25" s="135" t="s">
        <v>332</v>
      </c>
      <c r="T25" s="80">
        <v>9.33</v>
      </c>
      <c r="U25" s="144">
        <v>2</v>
      </c>
      <c r="V25" s="127"/>
      <c r="W25" s="133"/>
      <c r="X25" s="133"/>
      <c r="Y25" s="133"/>
      <c r="Z25" s="133"/>
      <c r="AA25" s="127"/>
      <c r="AB25" s="127"/>
      <c r="AC25" s="127"/>
      <c r="AD25" s="127"/>
      <c r="AE25" s="127"/>
      <c r="AF25" s="107"/>
      <c r="AG25" s="84"/>
      <c r="AH25" s="84"/>
      <c r="AI25" s="84"/>
      <c r="AJ25" s="84"/>
      <c r="AK25" s="84"/>
      <c r="AL25" s="107"/>
      <c r="AM25" s="107"/>
      <c r="AN25" s="121"/>
      <c r="AO25" s="107"/>
      <c r="AP25" s="84"/>
      <c r="AQ25" s="84"/>
      <c r="AR25" s="84"/>
      <c r="AS25" s="84"/>
      <c r="AT25" s="84"/>
    </row>
    <row r="26" spans="1:46" ht="18">
      <c r="A26" s="127" t="s">
        <v>65</v>
      </c>
      <c r="B26" s="127"/>
      <c r="C26" s="127"/>
      <c r="D26" s="14"/>
      <c r="E26" s="127"/>
      <c r="F26" s="127">
        <v>5</v>
      </c>
      <c r="G26" s="127"/>
      <c r="H26" s="127"/>
      <c r="I26" s="127"/>
      <c r="J26" s="127"/>
      <c r="K26" s="127"/>
      <c r="L26" s="127"/>
      <c r="M26" s="107" t="s">
        <v>75</v>
      </c>
      <c r="N26" s="141"/>
      <c r="O26" s="141"/>
      <c r="P26" s="127">
        <v>12</v>
      </c>
      <c r="Q26" s="127"/>
      <c r="R26" s="127"/>
      <c r="S26" s="127"/>
      <c r="T26" s="127"/>
      <c r="U26" s="127"/>
      <c r="V26" s="127"/>
      <c r="W26" s="133"/>
      <c r="X26" s="133"/>
      <c r="Y26" s="133"/>
      <c r="Z26" s="133"/>
      <c r="AA26" s="127"/>
      <c r="AB26" s="127"/>
      <c r="AC26" s="127"/>
      <c r="AD26" s="127"/>
      <c r="AE26" s="127"/>
      <c r="AF26" s="107"/>
      <c r="AG26" s="84"/>
      <c r="AH26" s="84"/>
      <c r="AI26" s="84"/>
      <c r="AJ26" s="84"/>
      <c r="AK26" s="84"/>
      <c r="AL26" s="107"/>
      <c r="AM26" s="107"/>
      <c r="AN26" s="121"/>
      <c r="AO26" s="107"/>
      <c r="AP26" s="84"/>
      <c r="AQ26" s="84"/>
      <c r="AR26" s="84"/>
      <c r="AS26" s="84"/>
      <c r="AT26" s="84"/>
    </row>
    <row r="27" spans="1:46" ht="18">
      <c r="A27" s="18" t="s">
        <v>54</v>
      </c>
      <c r="B27" s="138">
        <v>2</v>
      </c>
      <c r="C27" s="129" t="s">
        <v>294</v>
      </c>
      <c r="D27" s="176" t="s">
        <v>301</v>
      </c>
      <c r="E27" s="130">
        <v>12.24</v>
      </c>
      <c r="F27" s="130">
        <v>1</v>
      </c>
      <c r="G27" s="127"/>
      <c r="H27" s="127"/>
      <c r="I27" s="127"/>
      <c r="J27" s="127"/>
      <c r="K27" s="127"/>
      <c r="L27" s="127"/>
      <c r="M27" s="18" t="s">
        <v>54</v>
      </c>
      <c r="N27" s="129" t="s">
        <v>287</v>
      </c>
      <c r="O27" s="135">
        <v>8.6</v>
      </c>
      <c r="P27" s="136">
        <v>3</v>
      </c>
      <c r="Q27" s="133"/>
      <c r="R27" s="127"/>
      <c r="S27" s="127"/>
      <c r="T27" s="127"/>
      <c r="U27" s="127"/>
      <c r="V27" s="127"/>
      <c r="W27" s="133"/>
      <c r="X27" s="133"/>
      <c r="Y27" s="133"/>
      <c r="Z27" s="133"/>
      <c r="AA27" s="127"/>
      <c r="AB27" s="127"/>
      <c r="AC27" s="127"/>
      <c r="AD27" s="127"/>
      <c r="AE27" s="127"/>
      <c r="AF27" s="107"/>
      <c r="AG27" s="107"/>
      <c r="AH27" s="84"/>
      <c r="AI27" s="84"/>
      <c r="AJ27" s="84"/>
      <c r="AK27" s="84"/>
      <c r="AL27" s="107"/>
      <c r="AM27" s="107"/>
      <c r="AN27" s="121"/>
      <c r="AO27" s="107"/>
      <c r="AP27" s="84"/>
      <c r="AQ27" s="84"/>
      <c r="AR27" s="84"/>
      <c r="AS27" s="84"/>
      <c r="AT27" s="84"/>
    </row>
    <row r="28" spans="1:46" ht="18">
      <c r="A28" s="23" t="s">
        <v>55</v>
      </c>
      <c r="B28" s="140">
        <v>7</v>
      </c>
      <c r="C28" s="129" t="s">
        <v>295</v>
      </c>
      <c r="D28" s="162" t="s">
        <v>306</v>
      </c>
      <c r="E28" s="132">
        <v>2.54</v>
      </c>
      <c r="F28" s="132">
        <v>4</v>
      </c>
      <c r="G28" s="127"/>
      <c r="H28" s="127"/>
      <c r="I28" s="127"/>
      <c r="J28" s="127"/>
      <c r="K28" s="127"/>
      <c r="L28" s="127"/>
      <c r="M28" s="23" t="s">
        <v>55</v>
      </c>
      <c r="N28" s="129" t="s">
        <v>292</v>
      </c>
      <c r="O28" s="135">
        <v>8.33</v>
      </c>
      <c r="P28" s="136">
        <v>4</v>
      </c>
      <c r="Q28" s="133"/>
      <c r="R28" s="127"/>
      <c r="S28" s="127"/>
      <c r="T28" s="127"/>
      <c r="U28" s="127"/>
      <c r="V28" s="127"/>
      <c r="W28" s="133"/>
      <c r="X28" s="133"/>
      <c r="Y28" s="133"/>
      <c r="Z28" s="133"/>
      <c r="AA28" s="127"/>
      <c r="AB28" s="127"/>
      <c r="AC28" s="127"/>
      <c r="AD28" s="127"/>
      <c r="AE28" s="127"/>
      <c r="AF28" s="107"/>
      <c r="AG28" s="84"/>
      <c r="AH28" s="84"/>
      <c r="AI28" s="84"/>
      <c r="AJ28" s="84"/>
      <c r="AK28" s="84"/>
      <c r="AL28" s="107"/>
      <c r="AM28" s="107"/>
      <c r="AN28" s="121"/>
      <c r="AO28" s="107"/>
      <c r="AP28" s="84"/>
      <c r="AQ28" s="84"/>
      <c r="AR28" s="84"/>
      <c r="AS28" s="84"/>
      <c r="AT28" s="84"/>
    </row>
    <row r="29" spans="1:46" ht="18">
      <c r="A29" s="26" t="s">
        <v>56</v>
      </c>
      <c r="B29" s="142">
        <v>14</v>
      </c>
      <c r="C29" s="145" t="s">
        <v>296</v>
      </c>
      <c r="D29" s="178" t="s">
        <v>299</v>
      </c>
      <c r="E29" s="134">
        <v>6.6</v>
      </c>
      <c r="F29" s="134">
        <v>2</v>
      </c>
      <c r="G29" s="127"/>
      <c r="H29" s="127"/>
      <c r="I29" s="127"/>
      <c r="J29" s="127"/>
      <c r="K29" s="127"/>
      <c r="L29" s="127"/>
      <c r="M29" s="26" t="s">
        <v>56</v>
      </c>
      <c r="N29" s="129" t="s">
        <v>294</v>
      </c>
      <c r="O29" s="135">
        <v>14.5</v>
      </c>
      <c r="P29" s="136">
        <v>1</v>
      </c>
      <c r="Q29" s="133"/>
      <c r="R29" s="127"/>
      <c r="S29" s="127"/>
      <c r="T29" s="127"/>
      <c r="U29" s="127"/>
      <c r="V29" s="127"/>
      <c r="W29" s="133"/>
      <c r="X29" s="133"/>
      <c r="Y29" s="133"/>
      <c r="Z29" s="133"/>
      <c r="AA29" s="127"/>
      <c r="AB29" s="127"/>
      <c r="AC29" s="127"/>
      <c r="AD29" s="127"/>
      <c r="AE29" s="127"/>
      <c r="AF29" s="107"/>
      <c r="AG29" s="84"/>
      <c r="AH29" s="84"/>
      <c r="AI29" s="84"/>
      <c r="AJ29" s="84"/>
      <c r="AK29" s="84"/>
      <c r="AL29" s="107"/>
      <c r="AM29" s="107"/>
      <c r="AN29" s="121"/>
      <c r="AO29" s="107"/>
      <c r="AP29" s="84"/>
      <c r="AQ29" s="84"/>
      <c r="AR29" s="84"/>
      <c r="AS29" s="84"/>
      <c r="AT29" s="84"/>
    </row>
    <row r="30" spans="1:46" ht="18">
      <c r="A30" s="28" t="s">
        <v>58</v>
      </c>
      <c r="B30" s="140">
        <v>19</v>
      </c>
      <c r="C30" s="132" t="s">
        <v>297</v>
      </c>
      <c r="D30" s="170" t="s">
        <v>299</v>
      </c>
      <c r="E30" s="132">
        <v>6.2</v>
      </c>
      <c r="F30" s="132">
        <v>3</v>
      </c>
      <c r="G30" s="127"/>
      <c r="H30" s="127"/>
      <c r="I30" s="127"/>
      <c r="J30" s="127"/>
      <c r="K30" s="127"/>
      <c r="L30" s="127"/>
      <c r="M30" s="28" t="s">
        <v>58</v>
      </c>
      <c r="N30" s="156" t="str">
        <f>IF(K23=1,I23,(IF(K24=1,I24,(IF(K25=1,I25,1.8)))))</f>
        <v>Summer Simon</v>
      </c>
      <c r="O30" s="135">
        <v>11.4</v>
      </c>
      <c r="P30" s="136">
        <v>2</v>
      </c>
      <c r="Q30" s="133"/>
      <c r="R30" s="133"/>
      <c r="S30" s="133"/>
      <c r="T30" s="133"/>
      <c r="U30" s="133"/>
      <c r="V30" s="127"/>
      <c r="W30" s="133"/>
      <c r="X30" s="133"/>
      <c r="Y30" s="133"/>
      <c r="Z30" s="133"/>
      <c r="AA30" s="127"/>
      <c r="AB30" s="127"/>
      <c r="AC30" s="127"/>
      <c r="AD30" s="127"/>
      <c r="AE30" s="127"/>
      <c r="AF30" s="107"/>
      <c r="AG30" s="84"/>
      <c r="AH30" s="84"/>
      <c r="AI30" s="84"/>
      <c r="AJ30" s="84"/>
      <c r="AK30" s="84"/>
      <c r="AL30" s="107"/>
      <c r="AM30" s="107"/>
      <c r="AN30" s="121"/>
      <c r="AO30" s="107"/>
      <c r="AP30" s="84"/>
      <c r="AQ30" s="84"/>
      <c r="AR30" s="84"/>
      <c r="AS30" s="84"/>
      <c r="AT30" s="84"/>
    </row>
    <row r="31" spans="1:46" ht="18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07"/>
      <c r="AG31" s="84"/>
      <c r="AH31" s="84"/>
      <c r="AI31" s="84"/>
      <c r="AJ31" s="84"/>
      <c r="AK31" s="84"/>
      <c r="AL31" s="107"/>
      <c r="AM31" s="107"/>
      <c r="AN31" s="121"/>
      <c r="AO31" s="107"/>
      <c r="AP31" s="84"/>
      <c r="AQ31" s="84"/>
      <c r="AR31" s="84"/>
      <c r="AS31" s="84"/>
      <c r="AT31" s="84"/>
    </row>
    <row r="32" spans="1:46" ht="18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84"/>
      <c r="AG32" s="84"/>
      <c r="AH32" s="84"/>
      <c r="AI32" s="84"/>
      <c r="AJ32" s="84"/>
      <c r="AK32" s="84"/>
      <c r="AL32" s="107"/>
      <c r="AM32" s="107"/>
      <c r="AN32" s="121"/>
      <c r="AO32" s="107"/>
      <c r="AP32" s="84"/>
      <c r="AQ32" s="84"/>
      <c r="AR32" s="84"/>
      <c r="AS32" s="84"/>
      <c r="AT32" s="84"/>
    </row>
    <row r="33" spans="1:46" ht="18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84"/>
      <c r="AG33" s="84"/>
      <c r="AH33" s="84"/>
      <c r="AI33" s="84"/>
      <c r="AJ33" s="84"/>
      <c r="AK33" s="84"/>
      <c r="AL33" s="107"/>
      <c r="AM33" s="107"/>
      <c r="AN33" s="121"/>
      <c r="AO33" s="107"/>
      <c r="AP33" s="84"/>
      <c r="AQ33" s="84"/>
      <c r="AR33" s="84"/>
      <c r="AS33" s="84"/>
      <c r="AT33" s="84"/>
    </row>
    <row r="34" spans="1:46" ht="18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84"/>
      <c r="AG34" s="84"/>
      <c r="AH34" s="84"/>
      <c r="AI34" s="84"/>
      <c r="AJ34" s="84"/>
      <c r="AK34" s="84"/>
      <c r="AL34" s="107"/>
      <c r="AM34" s="107"/>
      <c r="AN34" s="121"/>
      <c r="AO34" s="107"/>
      <c r="AP34" s="84"/>
      <c r="AQ34" s="84"/>
      <c r="AR34" s="84"/>
      <c r="AS34" s="84"/>
      <c r="AT34" s="84"/>
    </row>
    <row r="35" spans="1:46" ht="18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84"/>
      <c r="AG35" s="84"/>
      <c r="AH35" s="84"/>
      <c r="AI35" s="84"/>
      <c r="AJ35" s="84"/>
      <c r="AK35" s="84"/>
      <c r="AL35" s="107"/>
      <c r="AM35" s="107"/>
      <c r="AN35" s="121"/>
      <c r="AO35" s="107"/>
      <c r="AP35" s="84"/>
      <c r="AQ35" s="84"/>
      <c r="AR35" s="84"/>
      <c r="AS35" s="84"/>
      <c r="AT35" s="84"/>
    </row>
    <row r="36" spans="1:46" ht="18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84"/>
      <c r="AG36" s="84"/>
      <c r="AH36" s="84"/>
      <c r="AI36" s="84"/>
      <c r="AJ36" s="84"/>
      <c r="AK36" s="84"/>
      <c r="AL36" s="107"/>
      <c r="AM36" s="107"/>
      <c r="AN36" s="121"/>
      <c r="AO36" s="107"/>
      <c r="AP36" s="84"/>
      <c r="AQ36" s="84"/>
      <c r="AR36" s="84"/>
      <c r="AS36" s="84"/>
      <c r="AT36" s="84"/>
    </row>
    <row r="37" spans="1:46" ht="18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84"/>
      <c r="AG37" s="84"/>
      <c r="AH37" s="84"/>
      <c r="AI37" s="84"/>
      <c r="AJ37" s="84"/>
      <c r="AK37" s="84"/>
      <c r="AL37" s="107"/>
      <c r="AM37" s="107"/>
      <c r="AN37" s="121"/>
      <c r="AO37" s="107"/>
      <c r="AP37" s="84"/>
      <c r="AQ37" s="84"/>
      <c r="AR37" s="84"/>
      <c r="AS37" s="84"/>
      <c r="AT37" s="84"/>
    </row>
    <row r="38" spans="1:46" ht="18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84"/>
      <c r="AG38" s="84"/>
      <c r="AH38" s="84"/>
      <c r="AI38" s="84"/>
      <c r="AJ38" s="84"/>
      <c r="AK38" s="84"/>
      <c r="AL38" s="107"/>
      <c r="AM38" s="107"/>
      <c r="AN38" s="121"/>
      <c r="AO38" s="107"/>
      <c r="AP38" s="84"/>
      <c r="AQ38" s="84"/>
      <c r="AR38" s="84"/>
      <c r="AS38" s="84"/>
      <c r="AT38" s="84"/>
    </row>
    <row r="39" spans="1:46" ht="18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84"/>
      <c r="AG39" s="84"/>
      <c r="AH39" s="84"/>
      <c r="AI39" s="84"/>
      <c r="AJ39" s="84"/>
      <c r="AK39" s="84"/>
      <c r="AL39" s="107"/>
      <c r="AM39" s="107"/>
      <c r="AN39" s="107"/>
      <c r="AO39" s="107"/>
      <c r="AP39" s="84"/>
      <c r="AQ39" s="84"/>
      <c r="AR39" s="84"/>
      <c r="AS39" s="84"/>
      <c r="AT39" s="84"/>
    </row>
    <row r="40" spans="1:46" ht="18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84"/>
      <c r="AG40" s="84"/>
      <c r="AH40" s="84"/>
      <c r="AI40" s="84"/>
      <c r="AJ40" s="84"/>
      <c r="AK40" s="84"/>
      <c r="AL40" s="107"/>
      <c r="AM40" s="107"/>
      <c r="AN40" s="107"/>
      <c r="AO40" s="107"/>
      <c r="AP40" s="84"/>
      <c r="AQ40" s="84"/>
      <c r="AR40" s="84"/>
      <c r="AS40" s="84"/>
      <c r="AT40" s="84"/>
    </row>
    <row r="41" spans="1:46" ht="18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84"/>
      <c r="AG41" s="84"/>
      <c r="AH41" s="84"/>
      <c r="AI41" s="84"/>
      <c r="AJ41" s="84"/>
      <c r="AK41" s="84"/>
      <c r="AL41" s="107"/>
      <c r="AM41" s="107"/>
      <c r="AN41" s="107"/>
      <c r="AO41" s="107"/>
      <c r="AP41" s="84"/>
      <c r="AQ41" s="84"/>
      <c r="AR41" s="84"/>
      <c r="AS41" s="84"/>
      <c r="AT41" s="84"/>
    </row>
    <row r="42" spans="1:46" ht="18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84"/>
      <c r="AG42" s="84"/>
      <c r="AH42" s="84"/>
      <c r="AI42" s="84"/>
      <c r="AJ42" s="84"/>
      <c r="AK42" s="84"/>
      <c r="AL42" s="107"/>
      <c r="AM42" s="107"/>
      <c r="AN42" s="107"/>
      <c r="AO42" s="107"/>
      <c r="AP42" s="84"/>
      <c r="AQ42" s="84"/>
      <c r="AR42" s="84"/>
      <c r="AS42" s="84"/>
      <c r="AT42" s="84"/>
    </row>
    <row r="43" spans="1:46" ht="18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84"/>
      <c r="AG43" s="84"/>
      <c r="AH43" s="84"/>
      <c r="AI43" s="84"/>
      <c r="AJ43" s="84"/>
      <c r="AK43" s="84"/>
      <c r="AL43" s="107"/>
      <c r="AM43" s="107"/>
      <c r="AN43" s="107"/>
      <c r="AO43" s="107"/>
      <c r="AP43" s="84"/>
      <c r="AQ43" s="84"/>
      <c r="AR43" s="84"/>
      <c r="AS43" s="84"/>
      <c r="AT43" s="84"/>
    </row>
    <row r="44" spans="1:46" ht="18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84"/>
      <c r="AG44" s="84"/>
      <c r="AH44" s="84"/>
      <c r="AI44" s="84"/>
      <c r="AJ44" s="84"/>
      <c r="AK44" s="84"/>
      <c r="AL44" s="107"/>
      <c r="AM44" s="107"/>
      <c r="AN44" s="107"/>
      <c r="AO44" s="107"/>
      <c r="AP44" s="84"/>
      <c r="AQ44" s="84"/>
      <c r="AR44" s="84"/>
      <c r="AS44" s="84"/>
      <c r="AT44" s="84"/>
    </row>
  </sheetData>
  <sheetProtection/>
  <printOptions/>
  <pageMargins left="0.75" right="0.75" top="1" bottom="1" header="0.5" footer="0.5"/>
  <pageSetup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B2:I25"/>
  <sheetViews>
    <sheetView workbookViewId="0" topLeftCell="A1">
      <selection activeCell="C2" sqref="C2:G2"/>
    </sheetView>
  </sheetViews>
  <sheetFormatPr defaultColWidth="11.125" defaultRowHeight="15.75"/>
  <cols>
    <col min="1" max="1" width="11.125" style="0" customWidth="1"/>
    <col min="2" max="2" width="4.875" style="0" customWidth="1"/>
    <col min="3" max="3" width="26.00390625" style="0" customWidth="1"/>
    <col min="4" max="4" width="12.625" style="0" customWidth="1"/>
    <col min="5" max="5" width="9.125" style="0" customWidth="1"/>
    <col min="6" max="6" width="4.625" style="0" customWidth="1"/>
    <col min="7" max="7" width="29.625" style="0" customWidth="1"/>
    <col min="8" max="8" width="14.875" style="0" customWidth="1"/>
  </cols>
  <sheetData>
    <row r="2" spans="3:7" ht="36">
      <c r="C2" s="221" t="s">
        <v>125</v>
      </c>
      <c r="D2" s="221"/>
      <c r="E2" s="221"/>
      <c r="F2" s="221"/>
      <c r="G2" s="221"/>
    </row>
    <row r="3" spans="3:7" ht="36">
      <c r="C3" s="81"/>
      <c r="D3" s="81"/>
      <c r="E3" s="81"/>
      <c r="F3" s="81"/>
      <c r="G3" s="81"/>
    </row>
    <row r="4" ht="15">
      <c r="B4" s="9"/>
    </row>
    <row r="5" spans="2:7" ht="22.5">
      <c r="B5" s="78" t="s">
        <v>126</v>
      </c>
      <c r="C5" s="78"/>
      <c r="D5" s="78"/>
      <c r="E5" s="67"/>
      <c r="F5" s="78" t="s">
        <v>128</v>
      </c>
      <c r="G5" s="78"/>
    </row>
    <row r="6" spans="2:7" ht="22.5">
      <c r="B6" s="78"/>
      <c r="C6" s="78"/>
      <c r="D6" s="78"/>
      <c r="E6" s="67"/>
      <c r="F6" s="67"/>
      <c r="G6" s="67"/>
    </row>
    <row r="7" spans="2:8" ht="24.75">
      <c r="B7" s="73">
        <v>1</v>
      </c>
      <c r="C7" s="190" t="s">
        <v>282</v>
      </c>
      <c r="D7" s="191">
        <v>14.16</v>
      </c>
      <c r="E7" s="67"/>
      <c r="F7" s="73">
        <v>1</v>
      </c>
      <c r="G7" s="192" t="s">
        <v>247</v>
      </c>
      <c r="H7" s="192">
        <v>18.67</v>
      </c>
    </row>
    <row r="8" spans="2:8" ht="24.75">
      <c r="B8" s="73">
        <v>2</v>
      </c>
      <c r="C8" s="190" t="s">
        <v>294</v>
      </c>
      <c r="D8" s="190">
        <v>10.53</v>
      </c>
      <c r="E8" s="67"/>
      <c r="F8" s="73">
        <v>2</v>
      </c>
      <c r="G8" s="192" t="s">
        <v>235</v>
      </c>
      <c r="H8" s="193">
        <v>12.97</v>
      </c>
    </row>
    <row r="9" spans="2:8" ht="24.75">
      <c r="B9" s="73">
        <v>3</v>
      </c>
      <c r="C9" s="190" t="s">
        <v>286</v>
      </c>
      <c r="D9" s="190">
        <v>10.23</v>
      </c>
      <c r="E9" s="67"/>
      <c r="F9" s="73">
        <v>3</v>
      </c>
      <c r="G9" s="192" t="s">
        <v>259</v>
      </c>
      <c r="H9" s="212">
        <v>12.44</v>
      </c>
    </row>
    <row r="10" spans="2:8" ht="24.75">
      <c r="B10" s="73">
        <v>4</v>
      </c>
      <c r="C10" s="190" t="s">
        <v>280</v>
      </c>
      <c r="D10" s="191">
        <v>9.06</v>
      </c>
      <c r="E10" s="67"/>
      <c r="F10" s="73">
        <v>4</v>
      </c>
      <c r="G10" s="192" t="s">
        <v>232</v>
      </c>
      <c r="H10" s="212">
        <v>12.2</v>
      </c>
    </row>
    <row r="11" spans="2:7" ht="22.5">
      <c r="B11" s="67"/>
      <c r="C11" s="67"/>
      <c r="D11" s="67"/>
      <c r="E11" s="67"/>
      <c r="F11" s="67"/>
      <c r="G11" s="67"/>
    </row>
    <row r="12" spans="2:7" ht="22.5">
      <c r="B12" s="78" t="s">
        <v>127</v>
      </c>
      <c r="C12" s="78"/>
      <c r="D12" s="78"/>
      <c r="E12" s="67"/>
      <c r="F12" s="78" t="s">
        <v>129</v>
      </c>
      <c r="G12" s="78"/>
    </row>
    <row r="13" spans="2:7" ht="22.5">
      <c r="B13" s="67"/>
      <c r="C13" s="67"/>
      <c r="D13" s="67"/>
      <c r="E13" s="67"/>
      <c r="F13" s="67"/>
      <c r="G13" s="67"/>
    </row>
    <row r="14" spans="2:8" ht="24.75">
      <c r="B14" s="73">
        <v>1</v>
      </c>
      <c r="C14" s="194" t="s">
        <v>195</v>
      </c>
      <c r="D14" s="195">
        <v>13.84</v>
      </c>
      <c r="E14" s="67"/>
      <c r="F14" s="73">
        <v>1</v>
      </c>
      <c r="G14" s="207" t="s">
        <v>181</v>
      </c>
      <c r="H14" s="207">
        <v>15.34</v>
      </c>
    </row>
    <row r="15" spans="2:8" ht="24.75">
      <c r="B15" s="73">
        <v>2</v>
      </c>
      <c r="C15" s="196" t="s">
        <v>199</v>
      </c>
      <c r="D15" s="197">
        <v>11.97</v>
      </c>
      <c r="E15" s="67"/>
      <c r="F15" s="73">
        <v>2</v>
      </c>
      <c r="G15" s="207" t="s">
        <v>310</v>
      </c>
      <c r="H15" s="207">
        <v>14</v>
      </c>
    </row>
    <row r="16" spans="2:8" ht="24.75">
      <c r="B16" s="73">
        <v>3</v>
      </c>
      <c r="C16" s="211" t="s">
        <v>194</v>
      </c>
      <c r="D16" s="197">
        <v>12.6</v>
      </c>
      <c r="E16" s="67"/>
      <c r="F16" s="73">
        <v>3</v>
      </c>
      <c r="G16" s="208" t="s">
        <v>331</v>
      </c>
      <c r="H16" s="209">
        <v>14.5</v>
      </c>
    </row>
    <row r="17" spans="2:8" ht="24.75">
      <c r="B17" s="73">
        <v>4</v>
      </c>
      <c r="C17" s="194" t="s">
        <v>333</v>
      </c>
      <c r="D17" s="195">
        <v>11.47</v>
      </c>
      <c r="E17" s="67"/>
      <c r="F17" s="73">
        <v>4</v>
      </c>
      <c r="G17" s="208" t="s">
        <v>317</v>
      </c>
      <c r="H17" s="210">
        <v>9.66</v>
      </c>
    </row>
    <row r="21" spans="3:9" ht="24.75">
      <c r="C21" s="198" t="s">
        <v>337</v>
      </c>
      <c r="D21" s="199"/>
      <c r="E21" s="68"/>
      <c r="F21" s="68"/>
      <c r="G21" s="198" t="s">
        <v>339</v>
      </c>
      <c r="H21" s="202"/>
      <c r="I21" s="203"/>
    </row>
    <row r="22" spans="3:9" ht="24.75">
      <c r="C22" s="200" t="s">
        <v>331</v>
      </c>
      <c r="D22" s="201"/>
      <c r="E22" s="68"/>
      <c r="F22" s="68"/>
      <c r="G22" s="204" t="s">
        <v>255</v>
      </c>
      <c r="H22" s="205"/>
      <c r="I22" s="206"/>
    </row>
    <row r="23" spans="3:7" ht="24.75">
      <c r="C23" s="68"/>
      <c r="D23" s="68"/>
      <c r="E23" s="68"/>
      <c r="F23" s="68"/>
      <c r="G23" s="68"/>
    </row>
    <row r="24" spans="3:9" ht="24.75">
      <c r="C24" s="198" t="s">
        <v>338</v>
      </c>
      <c r="D24" s="199"/>
      <c r="E24" s="68"/>
      <c r="F24" s="68"/>
      <c r="G24" s="198" t="s">
        <v>340</v>
      </c>
      <c r="H24" s="202"/>
      <c r="I24" s="203"/>
    </row>
    <row r="25" spans="3:9" ht="24.75">
      <c r="C25" s="200" t="s">
        <v>333</v>
      </c>
      <c r="D25" s="201"/>
      <c r="E25" s="68"/>
      <c r="F25" s="68"/>
      <c r="G25" s="200" t="s">
        <v>282</v>
      </c>
      <c r="H25" s="205"/>
      <c r="I25" s="206"/>
    </row>
  </sheetData>
  <sheetProtection/>
  <mergeCells count="1">
    <mergeCell ref="C2:G2"/>
  </mergeCells>
  <printOptions/>
  <pageMargins left="0.75" right="0.75" top="1" bottom="1" header="0.5" footer="0.5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Surfing 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Wallace</dc:creator>
  <cp:keywords/>
  <dc:description/>
  <cp:lastModifiedBy>apple</cp:lastModifiedBy>
  <cp:lastPrinted>2017-07-18T04:44:18Z</cp:lastPrinted>
  <dcterms:created xsi:type="dcterms:W3CDTF">2015-07-12T04:52:37Z</dcterms:created>
  <dcterms:modified xsi:type="dcterms:W3CDTF">2017-07-18T08:40:44Z</dcterms:modified>
  <cp:category/>
  <cp:version/>
  <cp:contentType/>
  <cp:contentStatus/>
</cp:coreProperties>
</file>