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filterPrivacy="1" autoCompressPictures="0"/>
  <xr:revisionPtr revIDLastSave="0" documentId="8_{9ECB0A28-C59F-1E4B-89E1-CC34D62748DD}" xr6:coauthVersionLast="32" xr6:coauthVersionMax="32" xr10:uidLastSave="{00000000-0000-0000-0000-000000000000}"/>
  <bookViews>
    <workbookView xWindow="0" yWindow="460" windowWidth="28800" windowHeight="15940" activeTab="1" xr2:uid="{00000000-000D-0000-FFFF-FFFF00000000}"/>
  </bookViews>
  <sheets>
    <sheet name="Schedule" sheetId="10" r:id="rId1"/>
    <sheet name="18 Boys" sheetId="7" r:id="rId2"/>
    <sheet name="16 Boys" sheetId="8" r:id="rId3"/>
    <sheet name="14 BOYS" sheetId="12" r:id="rId4"/>
    <sheet name="12 BOYS Girls" sheetId="13" r:id="rId5"/>
    <sheet name="16 18 Girls" sheetId="14" r:id="rId6"/>
    <sheet name="14 Girls" sheetId="15" r:id="rId7"/>
    <sheet name="Results" sheetId="17" r:id="rId8"/>
    <sheet name="State Allocations" sheetId="11" r:id="rId9"/>
    <sheet name="past competitors 16" sheetId="5" state="hidden" r:id="rId10"/>
    <sheet name="Boys Seeding" sheetId="3" state="hidden" r:id="rId11"/>
    <sheet name="Girls Seeding" sheetId="4" state="hidden" r:id="rId12"/>
  </sheets>
  <definedNames>
    <definedName name="_xlnm.Print_Area" localSheetId="4">'12 BOYS Girls'!$A$1:$L$19</definedName>
    <definedName name="_xlnm.Print_Area" localSheetId="3">'14 BOYS'!$A$1:$T$17</definedName>
    <definedName name="_xlnm.Print_Area" localSheetId="6">'14 Girls'!$A$1:$L$18</definedName>
    <definedName name="_xlnm.Print_Area" localSheetId="5">'16 18 Girls'!$A$1:$L$23</definedName>
    <definedName name="_xlnm.Print_Area" localSheetId="2">'16 Boys'!$A$1:$L$24</definedName>
    <definedName name="_xlnm.Print_Area" localSheetId="1">'18 Boys'!$A$1:$T$23</definedName>
    <definedName name="_xlnm.Print_Area" localSheetId="0">Schedule!$D$13:$K$34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" i="15" l="1"/>
  <c r="Q10" i="15"/>
  <c r="Q9" i="15"/>
  <c r="Q8" i="15"/>
  <c r="Q7" i="15"/>
  <c r="Q10" i="14"/>
  <c r="Q9" i="14"/>
  <c r="Q8" i="14"/>
  <c r="Q7" i="14"/>
  <c r="Q9" i="13"/>
  <c r="Q8" i="13"/>
  <c r="Q7" i="13"/>
  <c r="P10" i="8"/>
  <c r="P9" i="8"/>
  <c r="P8" i="8"/>
  <c r="P7" i="8"/>
  <c r="M16" i="7" l="1"/>
  <c r="M15" i="7"/>
  <c r="M14" i="7"/>
  <c r="R13" i="7"/>
  <c r="H13" i="7"/>
  <c r="R12" i="7"/>
  <c r="H12" i="7"/>
  <c r="R11" i="7"/>
  <c r="H11" i="7"/>
  <c r="R10" i="7"/>
  <c r="H10" i="7"/>
  <c r="M9" i="7"/>
  <c r="M8" i="7"/>
  <c r="M7" i="7"/>
  <c r="R12" i="12" l="1"/>
  <c r="M12" i="12"/>
  <c r="H12" i="12"/>
  <c r="R11" i="12"/>
  <c r="M11" i="12"/>
  <c r="H11" i="12"/>
  <c r="R10" i="12"/>
  <c r="M10" i="12"/>
  <c r="H10" i="12"/>
  <c r="R9" i="12"/>
  <c r="M9" i="12"/>
  <c r="H9" i="12"/>
</calcChain>
</file>

<file path=xl/sharedStrings.xml><?xml version="1.0" encoding="utf-8"?>
<sst xmlns="http://schemas.openxmlformats.org/spreadsheetml/2006/main" count="653" uniqueCount="309">
  <si>
    <t>18 BOYS</t>
  </si>
  <si>
    <t>16 BOYS</t>
  </si>
  <si>
    <t>14 BOYS</t>
  </si>
  <si>
    <t>12 BOYS</t>
  </si>
  <si>
    <t>18 GIRLS</t>
  </si>
  <si>
    <t>16 GIRLS</t>
  </si>
  <si>
    <t>14 GIRLS</t>
  </si>
  <si>
    <t>12 GIRLS</t>
  </si>
  <si>
    <t>Jnr Ranking</t>
  </si>
  <si>
    <t>Sawtell</t>
  </si>
  <si>
    <t>NSW</t>
  </si>
  <si>
    <t>Male</t>
  </si>
  <si>
    <t>Female</t>
  </si>
  <si>
    <t>Hill</t>
  </si>
  <si>
    <t>Sam</t>
  </si>
  <si>
    <t>Emerald Beach</t>
  </si>
  <si>
    <t>Coffs Harbour</t>
  </si>
  <si>
    <t>Moonee Beach</t>
  </si>
  <si>
    <t>Ethan</t>
  </si>
  <si>
    <t>Coffs Harbour Jetty</t>
  </si>
  <si>
    <t>Mullaway</t>
  </si>
  <si>
    <t>Samuel</t>
  </si>
  <si>
    <t>Browne</t>
  </si>
  <si>
    <t>21 Darkum Road</t>
  </si>
  <si>
    <t>vikkischmikki@hotmail.com</t>
  </si>
  <si>
    <t xml:space="preserve"> 5 Feb 2000</t>
  </si>
  <si>
    <t>Fisher</t>
  </si>
  <si>
    <t>02 66589252</t>
  </si>
  <si>
    <t>surfingyeew@gmail.com</t>
  </si>
  <si>
    <t>Stocks</t>
  </si>
  <si>
    <t>Zackery</t>
  </si>
  <si>
    <t>Lancaster</t>
  </si>
  <si>
    <t>55 Amaroo Crescent</t>
  </si>
  <si>
    <t>Toormina</t>
  </si>
  <si>
    <t>panddlancaster@bidpond.com</t>
  </si>
  <si>
    <t xml:space="preserve"> 1 Jan 2000</t>
  </si>
  <si>
    <t>Ben</t>
  </si>
  <si>
    <t>Lawrence</t>
  </si>
  <si>
    <t>5 Ocean Spray Close</t>
  </si>
  <si>
    <t>benlawrence10@gmail.com</t>
  </si>
  <si>
    <t xml:space="preserve"> 6 Oct 2001</t>
  </si>
  <si>
    <t>0438 780 166</t>
  </si>
  <si>
    <t>bryanstocks@bigpond.com</t>
  </si>
  <si>
    <t>Zenik</t>
  </si>
  <si>
    <t>Jak</t>
  </si>
  <si>
    <t>104 Bluff Road</t>
  </si>
  <si>
    <t>02 66562595</t>
  </si>
  <si>
    <t>zsvrznjak.50@lism.catholic.edu.au</t>
  </si>
  <si>
    <t>zane</t>
  </si>
  <si>
    <t>hutchinson</t>
  </si>
  <si>
    <t xml:space="preserve">3 The Boulevarde </t>
  </si>
  <si>
    <t>hutchrl@bigpond.com</t>
  </si>
  <si>
    <t xml:space="preserve"> 1 Aug 2001</t>
  </si>
  <si>
    <t>jarrah</t>
  </si>
  <si>
    <t>bargwanna</t>
  </si>
  <si>
    <t xml:space="preserve">50 Oceanview Road </t>
  </si>
  <si>
    <t>Arrawarra Headland</t>
  </si>
  <si>
    <t>milo.99@bigpond.com</t>
  </si>
  <si>
    <t xml:space="preserve"> 1 Nov 2001</t>
  </si>
  <si>
    <t>kai</t>
  </si>
  <si>
    <t>nudd</t>
  </si>
  <si>
    <t>18 ocean view road</t>
  </si>
  <si>
    <t>brett.nudd@epa.nsw.gov.au</t>
  </si>
  <si>
    <t>Lachlan</t>
  </si>
  <si>
    <t>Joseph</t>
  </si>
  <si>
    <t>10 Trader Close</t>
  </si>
  <si>
    <t>02 6652 6397</t>
  </si>
  <si>
    <t>0419 180 164</t>
  </si>
  <si>
    <t>kayvince@bigpond.com</t>
  </si>
  <si>
    <t>Tayla</t>
  </si>
  <si>
    <t>Maybon</t>
  </si>
  <si>
    <t xml:space="preserve">12 Main Street </t>
  </si>
  <si>
    <t>Jerseyville</t>
  </si>
  <si>
    <t>jomaybs@icloud.com</t>
  </si>
  <si>
    <t>Indi</t>
  </si>
  <si>
    <t>Klaus</t>
  </si>
  <si>
    <t>5 Trond close</t>
  </si>
  <si>
    <t>Bonville</t>
  </si>
  <si>
    <t>0431 503099</t>
  </si>
  <si>
    <t>phil@klaustel.com.au</t>
  </si>
  <si>
    <t>Xander</t>
  </si>
  <si>
    <t>REGIONALS 2016</t>
  </si>
  <si>
    <t>MAIL OUT</t>
  </si>
  <si>
    <t>archie</t>
  </si>
  <si>
    <t>schindler</t>
  </si>
  <si>
    <t>sawtell</t>
  </si>
  <si>
    <t>Australia</t>
  </si>
  <si>
    <t>N/A</t>
  </si>
  <si>
    <t>cskelly5@gmail.com</t>
  </si>
  <si>
    <t xml:space="preserve">chilla </t>
  </si>
  <si>
    <t xml:space="preserve">Beeby </t>
  </si>
  <si>
    <t xml:space="preserve">Scott's head </t>
  </si>
  <si>
    <t>WENDY.GLOVER@BIGPOND.COM</t>
  </si>
  <si>
    <t>Cooper</t>
  </si>
  <si>
    <t>Grayson</t>
  </si>
  <si>
    <t>alexistouzel@gmail.com</t>
  </si>
  <si>
    <t xml:space="preserve">Danielle </t>
  </si>
  <si>
    <t>Page</t>
  </si>
  <si>
    <t xml:space="preserve">Coffs Harbour </t>
  </si>
  <si>
    <t>shaynis@bigpond.net.au</t>
  </si>
  <si>
    <t>Euan</t>
  </si>
  <si>
    <t xml:space="preserve">Sawtell </t>
  </si>
  <si>
    <t>Julian</t>
  </si>
  <si>
    <t>KAI</t>
  </si>
  <si>
    <t>BARRETT</t>
  </si>
  <si>
    <t>BANORA OINT</t>
  </si>
  <si>
    <t>Kobi</t>
  </si>
  <si>
    <t>Trotman</t>
  </si>
  <si>
    <t>djamac360@gmail.com</t>
  </si>
  <si>
    <t xml:space="preserve">Levi </t>
  </si>
  <si>
    <t>Taylor</t>
  </si>
  <si>
    <t>micktaylor474@gmail.com</t>
  </si>
  <si>
    <t>Noah</t>
  </si>
  <si>
    <t>Nielsen</t>
  </si>
  <si>
    <t>poul@simpsonbuildinggroup.com</t>
  </si>
  <si>
    <t xml:space="preserve">Oliver </t>
  </si>
  <si>
    <t>Holgate</t>
  </si>
  <si>
    <t>Coffs harbour</t>
  </si>
  <si>
    <t>anthonyobrien6@bigpond.com</t>
  </si>
  <si>
    <t>Remy</t>
  </si>
  <si>
    <t>Dowden</t>
  </si>
  <si>
    <t>ihv2009@gmail.com</t>
  </si>
  <si>
    <t>Tai</t>
  </si>
  <si>
    <t>Donelan</t>
  </si>
  <si>
    <t>tdonelan@iaa.net.au</t>
  </si>
  <si>
    <t>Tyler</t>
  </si>
  <si>
    <t>WINKS COMP 14/15/16</t>
  </si>
  <si>
    <t>WAHU 16</t>
  </si>
  <si>
    <t>28 Mawson Close</t>
  </si>
  <si>
    <t>North Boambee Valley</t>
  </si>
  <si>
    <t>poul@pknconstructions.com.au</t>
  </si>
  <si>
    <t xml:space="preserve"> 5 Mar 2008</t>
  </si>
  <si>
    <t>13 The Boulevarde</t>
  </si>
  <si>
    <t xml:space="preserve">u8 Mixed </t>
  </si>
  <si>
    <t>Fletcher</t>
  </si>
  <si>
    <t>O'Sullivan</t>
  </si>
  <si>
    <t>23 Nineteenth Ave</t>
  </si>
  <si>
    <t>jed.osullivan@bigpond.com</t>
  </si>
  <si>
    <t>Harper</t>
  </si>
  <si>
    <t>McIntosh</t>
  </si>
  <si>
    <t>19 Bangalee Cr</t>
  </si>
  <si>
    <t>anrmcintosh@bigpond.com</t>
  </si>
  <si>
    <t xml:space="preserve"> 4 Jan 2010</t>
  </si>
  <si>
    <t xml:space="preserve">Hutchby </t>
  </si>
  <si>
    <t xml:space="preserve">28 brodie dr </t>
  </si>
  <si>
    <t>bradhutchby@hotmail.com</t>
  </si>
  <si>
    <t>u14 Girls</t>
  </si>
  <si>
    <t>Cloe</t>
  </si>
  <si>
    <t>Nolan</t>
  </si>
  <si>
    <t>46a Palm Grove Place</t>
  </si>
  <si>
    <t>0266 561222</t>
  </si>
  <si>
    <t>tnobbsy@gmail.com</t>
  </si>
  <si>
    <t xml:space="preserve"> 4 Jun 2004</t>
  </si>
  <si>
    <t>FINAL</t>
  </si>
  <si>
    <t>Red</t>
  </si>
  <si>
    <t>White</t>
  </si>
  <si>
    <t>Yellow</t>
  </si>
  <si>
    <t>Blue</t>
  </si>
  <si>
    <t>ROUND ONE</t>
  </si>
  <si>
    <t>REQUALIFY ONE</t>
  </si>
  <si>
    <t>Ht1</t>
  </si>
  <si>
    <t xml:space="preserve">Heat Total </t>
  </si>
  <si>
    <t xml:space="preserve">Place </t>
  </si>
  <si>
    <t>NSW Junior State Surfing Titles &amp; Grommet State Surfing Titles 2017</t>
  </si>
  <si>
    <t>NSW regional locations and boundaries</t>
  </si>
  <si>
    <t>Regions</t>
  </si>
  <si>
    <t>Nth to Sth Locations</t>
  </si>
  <si>
    <t>Approimate KMS from Nth to Sth</t>
  </si>
  <si>
    <t>FAR NORTH COAST</t>
  </si>
  <si>
    <t xml:space="preserve">Tweed Heads to Wooli Beach </t>
  </si>
  <si>
    <t>237km 3 hrs</t>
  </si>
  <si>
    <t>NORTH COAST</t>
  </si>
  <si>
    <t xml:space="preserve">Red Rock Beach to Cresent Head </t>
  </si>
  <si>
    <t>170km 2hr 20min</t>
  </si>
  <si>
    <t>MID NORTH COAST &amp; NEWCASTLE</t>
  </si>
  <si>
    <t xml:space="preserve">Port Macquarie to Catherine Hill Bay </t>
  </si>
  <si>
    <t>266km 3hr 40min</t>
  </si>
  <si>
    <t>CENTRAL COAST</t>
  </si>
  <si>
    <t xml:space="preserve">Moonee Beach to Umina Beach </t>
  </si>
  <si>
    <t>80km 1 hr 40min</t>
  </si>
  <si>
    <t>NORTHERN BEACHES</t>
  </si>
  <si>
    <t>Palm Beach to North of Sydney Harbour Bridge</t>
  </si>
  <si>
    <t>40km 50mins</t>
  </si>
  <si>
    <t>SYDNEY BEACHES</t>
  </si>
  <si>
    <t>South of Sydney Harbour Bridge to Garie Beach</t>
  </si>
  <si>
    <t>58 km 1 hr</t>
  </si>
  <si>
    <t>ILLAWARRA</t>
  </si>
  <si>
    <t>Stanwell Park to Killalea State Park</t>
  </si>
  <si>
    <t>67 km 1 hr</t>
  </si>
  <si>
    <t>SOUTH COAST</t>
  </si>
  <si>
    <t xml:space="preserve">Minamurra River to Victorian Border </t>
  </si>
  <si>
    <t>363 km 5 hrs</t>
  </si>
  <si>
    <t>2017 Allocations to the NSW Junior State Surfing Titles for each region</t>
  </si>
  <si>
    <t xml:space="preserve">Location: Port Macquarie </t>
  </si>
  <si>
    <t>REGION</t>
  </si>
  <si>
    <t>UNDER 18 BOYS</t>
  </si>
  <si>
    <t>UNDER 16 BOYS</t>
  </si>
  <si>
    <t>UNDER 18 GIRLS</t>
  </si>
  <si>
    <t>UNDER 16 GIRLS</t>
  </si>
  <si>
    <t>SOUTHERN BEACHES</t>
  </si>
  <si>
    <t>NSW Ranking System Allocations</t>
  </si>
  <si>
    <t>TOTAL NSW STATE ROUND</t>
  </si>
  <si>
    <t>Total</t>
  </si>
  <si>
    <t>2016 Allocations for NSW Grommet State Surfing Titles for each region</t>
  </si>
  <si>
    <t>Location: Maroubra</t>
  </si>
  <si>
    <t>U/14 BOYS</t>
  </si>
  <si>
    <t>U/12 BOYS</t>
  </si>
  <si>
    <t>U/14 GIRLS</t>
  </si>
  <si>
    <t>U/12 GIRLS</t>
  </si>
  <si>
    <t xml:space="preserve"> </t>
  </si>
  <si>
    <t>Running Schedule</t>
  </si>
  <si>
    <t xml:space="preserve">          </t>
  </si>
  <si>
    <t>All HEAT TIMES = 20 minutes</t>
  </si>
  <si>
    <t xml:space="preserve">              Please note the event running schedule is ALWAYS subject to change</t>
  </si>
  <si>
    <t xml:space="preserve">             First Heat of day check in at 7:15am for a 7:30am start </t>
  </si>
  <si>
    <t xml:space="preserve">Heat No. </t>
  </si>
  <si>
    <t>UNDER 18</t>
  </si>
  <si>
    <t>BOYS</t>
  </si>
  <si>
    <t xml:space="preserve">ROUND 1 </t>
  </si>
  <si>
    <t>HEAT 1</t>
  </si>
  <si>
    <t>HEAT 2</t>
  </si>
  <si>
    <t>UNDER 16</t>
  </si>
  <si>
    <t>GIRLS</t>
  </si>
  <si>
    <t>UNDER 14</t>
  </si>
  <si>
    <t>UNDER 12</t>
  </si>
  <si>
    <t>7:30am Start</t>
  </si>
  <si>
    <t>FINAL 1</t>
  </si>
  <si>
    <t>FINAL 2</t>
  </si>
  <si>
    <t>Leaderboard Format *</t>
  </si>
  <si>
    <t>Rd 1 Ht 1</t>
  </si>
  <si>
    <t>HEAT TOTAL</t>
  </si>
  <si>
    <t>PLACE</t>
  </si>
  <si>
    <t>POINTS</t>
  </si>
  <si>
    <t>Rd 2 Ht 1</t>
  </si>
  <si>
    <t>Final combined leaderboard</t>
  </si>
  <si>
    <t>Final Combination points</t>
  </si>
  <si>
    <t>Final place</t>
  </si>
  <si>
    <t>*Each competitor will surf twice &amp; be awarded points depending on their final placing in each heat, the points structure is as follows;</t>
  </si>
  <si>
    <t>1st place= 10 points</t>
  </si>
  <si>
    <t>2nd place= 8 points</t>
  </si>
  <si>
    <t>3rd place= 5 points</t>
  </si>
  <si>
    <t>4th place= 3 points</t>
  </si>
  <si>
    <t>5th place = 1 point</t>
  </si>
  <si>
    <t xml:space="preserve">Girls - UNDER 16  - </t>
  </si>
  <si>
    <t xml:space="preserve">Girls - UNDER 14  - </t>
  </si>
  <si>
    <t>U18 BOYS</t>
  </si>
  <si>
    <t>U16 BOYS</t>
  </si>
  <si>
    <t>U14 BOYS</t>
  </si>
  <si>
    <t>U12 BOYS</t>
  </si>
  <si>
    <t>U16 GIRLS</t>
  </si>
  <si>
    <t>U14 GIRLS</t>
  </si>
  <si>
    <t>U12 GIRLS</t>
  </si>
  <si>
    <t xml:space="preserve">OCEAN &amp; EARTH NORTH COAST JUNIOR REGIONAL TITLES 2017 - </t>
  </si>
  <si>
    <t>Carly Shanahan</t>
  </si>
  <si>
    <t>Heilala Phillips</t>
  </si>
  <si>
    <t>O&amp;E North Coast Regional Titles 2018</t>
  </si>
  <si>
    <t>5th May 2018</t>
  </si>
  <si>
    <t>Ht1 Rd1</t>
  </si>
  <si>
    <t>Ht1 Rd2</t>
  </si>
  <si>
    <t>Ht2 Rd1</t>
  </si>
  <si>
    <t>ROUND TWO</t>
  </si>
  <si>
    <t>Plus 18 girls competitor</t>
  </si>
  <si>
    <t>U18 GIRLS</t>
  </si>
  <si>
    <t>Taj Watson</t>
  </si>
  <si>
    <t>Sam Arvidson</t>
  </si>
  <si>
    <t>Marty Peel</t>
  </si>
  <si>
    <t>Angus Budd</t>
  </si>
  <si>
    <t xml:space="preserve">Boys- UNDER 16  - </t>
  </si>
  <si>
    <t>Ryley Smidt</t>
  </si>
  <si>
    <t>Charlie Peplow</t>
  </si>
  <si>
    <t>James Hill</t>
  </si>
  <si>
    <t>Tully Portus Keen</t>
  </si>
  <si>
    <t>*Each competitor will surf twice &amp; be awarded points depending on their final placing -  in each heat, the points structure is as follows;</t>
  </si>
  <si>
    <t>* If there is a tie the leaderboard will go off the single highest wave of the competition</t>
  </si>
  <si>
    <t>Dayne Peel</t>
  </si>
  <si>
    <t>Lucas Couper</t>
  </si>
  <si>
    <t>Jean Gaud</t>
  </si>
  <si>
    <t>Will Martin</t>
  </si>
  <si>
    <t>Cooper Grayson</t>
  </si>
  <si>
    <t>Ava Doyle</t>
  </si>
  <si>
    <t>Ellie Lambkin</t>
  </si>
  <si>
    <t>Rosie Smart</t>
  </si>
  <si>
    <t>Bonnie Hills</t>
  </si>
  <si>
    <t>Indi Klaus</t>
  </si>
  <si>
    <t>Bella Morrison</t>
  </si>
  <si>
    <t>Charli Hodgson</t>
  </si>
  <si>
    <t>UNDER 16/18</t>
  </si>
  <si>
    <t xml:space="preserve">Boys- UNDER 14  - </t>
  </si>
  <si>
    <t>Levi Woods</t>
  </si>
  <si>
    <t>Hunter Winkler</t>
  </si>
  <si>
    <t xml:space="preserve">ROUND 2 </t>
  </si>
  <si>
    <t>RE-QUAL 1</t>
  </si>
  <si>
    <t xml:space="preserve">FINAL </t>
  </si>
  <si>
    <t>Location: Macauleys Back up, Diggers beach &amp; Park Beach.</t>
  </si>
  <si>
    <t>Please call Event hotline (0458 247 212) after 6:30am each event day for confirmed Running Schedule &amp; Contest Venue</t>
  </si>
  <si>
    <t>SEMI FINAL</t>
  </si>
  <si>
    <t>Ht2 Rd2</t>
  </si>
  <si>
    <t>Ethan Stocks</t>
  </si>
  <si>
    <t>Emmett  Street</t>
  </si>
  <si>
    <t>Taal Moore-Ronen</t>
  </si>
  <si>
    <t>Brandon Mercy</t>
  </si>
  <si>
    <t>Olive Goode</t>
  </si>
  <si>
    <t xml:space="preserve">UNDER 12 </t>
  </si>
  <si>
    <t>BOYS/GIRLS</t>
  </si>
  <si>
    <t xml:space="preserve">UNDER 12  - </t>
  </si>
  <si>
    <t>Jai Jackson</t>
  </si>
  <si>
    <t>Green</t>
  </si>
  <si>
    <t>SingleHighest Wave</t>
  </si>
  <si>
    <t>Single Highest Wave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</si>
</sst>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3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20"/>
      <color rgb="FF000000"/>
      <name val="Times New Roman"/>
      <family val="1"/>
    </font>
    <font>
      <b/>
      <sz val="2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000000"/>
      <name val="Times New Roman"/>
      <family val="1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6"/>
      <color theme="1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indexed="8"/>
      <name val="Calibri"/>
      <family val="2"/>
    </font>
    <font>
      <b/>
      <sz val="14"/>
      <color rgb="FFFFFFFF"/>
      <name val="Calibri"/>
      <family val="2"/>
      <scheme val="minor"/>
    </font>
    <font>
      <sz val="8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name val="MS Sans Serif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88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indexed="11"/>
      </patternFill>
    </fill>
    <fill>
      <patternFill patternType="solid">
        <fgColor rgb="FFFF9933"/>
        <bgColor indexed="64"/>
      </patternFill>
    </fill>
    <fill>
      <patternFill patternType="solid">
        <fgColor indexed="13"/>
      </patternFill>
    </fill>
    <fill>
      <patternFill patternType="solid">
        <fgColor rgb="FF3366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22" fontId="0" fillId="0" borderId="0" xfId="0" applyNumberFormat="1"/>
    <xf numFmtId="15" fontId="0" fillId="0" borderId="0" xfId="0" applyNumberFormat="1" applyFill="1"/>
    <xf numFmtId="22" fontId="0" fillId="0" borderId="0" xfId="0" applyNumberFormat="1" applyFill="1"/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Border="1"/>
    <xf numFmtId="0" fontId="0" fillId="0" borderId="0" xfId="0" applyBorder="1"/>
    <xf numFmtId="0" fontId="6" fillId="0" borderId="0" xfId="0" applyFont="1" applyBorder="1"/>
    <xf numFmtId="0" fontId="0" fillId="4" borderId="0" xfId="0" applyFill="1"/>
    <xf numFmtId="0" fontId="0" fillId="5" borderId="0" xfId="0" applyFill="1"/>
    <xf numFmtId="0" fontId="8" fillId="0" borderId="0" xfId="0" applyFont="1" applyFill="1"/>
    <xf numFmtId="0" fontId="0" fillId="0" borderId="0" xfId="0" applyAlignment="1"/>
    <xf numFmtId="0" fontId="3" fillId="0" borderId="0" xfId="11"/>
    <xf numFmtId="0" fontId="8" fillId="0" borderId="0" xfId="0" applyFont="1"/>
    <xf numFmtId="0" fontId="9" fillId="0" borderId="0" xfId="0" applyFont="1" applyFill="1"/>
    <xf numFmtId="14" fontId="9" fillId="0" borderId="0" xfId="0" applyNumberFormat="1" applyFont="1" applyFill="1"/>
    <xf numFmtId="0" fontId="7" fillId="0" borderId="0" xfId="0" applyFont="1"/>
    <xf numFmtId="0" fontId="9" fillId="0" borderId="0" xfId="0" applyFont="1"/>
    <xf numFmtId="14" fontId="9" fillId="0" borderId="0" xfId="0" applyNumberFormat="1" applyFont="1"/>
    <xf numFmtId="0" fontId="4" fillId="0" borderId="0" xfId="0" applyFont="1"/>
    <xf numFmtId="0" fontId="9" fillId="4" borderId="0" xfId="0" applyFont="1" applyFill="1"/>
    <xf numFmtId="0" fontId="3" fillId="4" borderId="0" xfId="1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7" borderId="2" xfId="0" applyFont="1" applyFill="1" applyBorder="1"/>
    <xf numFmtId="0" fontId="11" fillId="0" borderId="1" xfId="0" applyFont="1" applyBorder="1"/>
    <xf numFmtId="0" fontId="11" fillId="8" borderId="4" xfId="0" applyFont="1" applyFill="1" applyBorder="1"/>
    <xf numFmtId="0" fontId="11" fillId="9" borderId="4" xfId="0" applyFont="1" applyFill="1" applyBorder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0" fillId="0" borderId="4" xfId="0" applyFont="1" applyBorder="1" applyAlignment="1">
      <alignment vertical="center"/>
    </xf>
    <xf numFmtId="0" fontId="17" fillId="0" borderId="0" xfId="0" applyFont="1"/>
    <xf numFmtId="0" fontId="10" fillId="0" borderId="5" xfId="0" applyFont="1" applyBorder="1" applyAlignment="1">
      <alignment horizontal="center" vertical="center" wrapText="1"/>
    </xf>
    <xf numFmtId="0" fontId="10" fillId="13" borderId="4" xfId="0" applyFont="1" applyFill="1" applyBorder="1" applyAlignment="1">
      <alignment vertical="center"/>
    </xf>
    <xf numFmtId="0" fontId="10" fillId="13" borderId="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/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0" applyFont="1"/>
    <xf numFmtId="0" fontId="22" fillId="10" borderId="3" xfId="0" applyFont="1" applyFill="1" applyBorder="1" applyAlignment="1">
      <alignment horizontal="left"/>
    </xf>
    <xf numFmtId="0" fontId="22" fillId="11" borderId="3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left"/>
    </xf>
    <xf numFmtId="0" fontId="22" fillId="12" borderId="3" xfId="0" applyFont="1" applyFill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4" fillId="0" borderId="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5" fillId="0" borderId="4" xfId="0" applyFont="1" applyBorder="1" applyAlignment="1">
      <alignment vertical="center"/>
    </xf>
    <xf numFmtId="0" fontId="26" fillId="0" borderId="5" xfId="0" applyFont="1" applyBorder="1"/>
    <xf numFmtId="0" fontId="25" fillId="0" borderId="5" xfId="0" applyFont="1" applyBorder="1"/>
    <xf numFmtId="0" fontId="27" fillId="0" borderId="0" xfId="0" applyNumberFormat="1" applyFont="1" applyBorder="1" applyAlignment="1"/>
    <xf numFmtId="0" fontId="28" fillId="0" borderId="0" xfId="0" applyNumberFormat="1" applyFont="1" applyBorder="1" applyAlignment="1"/>
    <xf numFmtId="0" fontId="28" fillId="0" borderId="0" xfId="0" applyNumberFormat="1" applyFont="1" applyFill="1" applyBorder="1" applyAlignment="1"/>
    <xf numFmtId="0" fontId="5" fillId="0" borderId="0" xfId="0" applyFont="1" applyFill="1" applyBorder="1"/>
    <xf numFmtId="0" fontId="29" fillId="0" borderId="0" xfId="0" applyFont="1" applyBorder="1"/>
    <xf numFmtId="0" fontId="29" fillId="0" borderId="0" xfId="0" applyFont="1"/>
    <xf numFmtId="1" fontId="30" fillId="0" borderId="0" xfId="0" applyNumberFormat="1" applyFont="1" applyBorder="1" applyAlignment="1"/>
    <xf numFmtId="0" fontId="31" fillId="0" borderId="0" xfId="0" applyNumberFormat="1" applyFont="1" applyBorder="1" applyAlignment="1"/>
    <xf numFmtId="0" fontId="29" fillId="5" borderId="0" xfId="0" applyFont="1" applyFill="1"/>
    <xf numFmtId="0" fontId="30" fillId="15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/>
    <xf numFmtId="0" fontId="30" fillId="14" borderId="0" xfId="0" applyNumberFormat="1" applyFont="1" applyFill="1" applyBorder="1" applyAlignment="1">
      <alignment horizontal="center"/>
    </xf>
    <xf numFmtId="0" fontId="30" fillId="17" borderId="0" xfId="0" applyNumberFormat="1" applyFont="1" applyFill="1" applyBorder="1" applyAlignment="1">
      <alignment horizontal="center"/>
    </xf>
    <xf numFmtId="0" fontId="30" fillId="16" borderId="0" xfId="0" applyNumberFormat="1" applyFont="1" applyFill="1" applyBorder="1" applyAlignment="1">
      <alignment horizontal="center"/>
    </xf>
    <xf numFmtId="0" fontId="30" fillId="4" borderId="0" xfId="0" applyNumberFormat="1" applyFont="1" applyFill="1" applyBorder="1" applyAlignment="1">
      <alignment horizontal="center"/>
    </xf>
    <xf numFmtId="0" fontId="32" fillId="0" borderId="0" xfId="0" applyFont="1"/>
    <xf numFmtId="0" fontId="27" fillId="0" borderId="0" xfId="0" applyNumberFormat="1" applyFont="1" applyBorder="1" applyAlignment="1">
      <alignment horizontal="left"/>
    </xf>
    <xf numFmtId="1" fontId="34" fillId="0" borderId="0" xfId="0" applyNumberFormat="1" applyFont="1" applyBorder="1" applyAlignment="1"/>
    <xf numFmtId="0" fontId="33" fillId="0" borderId="0" xfId="0" applyFont="1"/>
    <xf numFmtId="0" fontId="27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/>
    <xf numFmtId="1" fontId="34" fillId="5" borderId="0" xfId="0" applyNumberFormat="1" applyFont="1" applyFill="1" applyBorder="1" applyAlignment="1"/>
    <xf numFmtId="0" fontId="27" fillId="5" borderId="0" xfId="0" applyNumberFormat="1" applyFont="1" applyFill="1" applyBorder="1" applyAlignment="1">
      <alignment horizontal="center"/>
    </xf>
    <xf numFmtId="1" fontId="34" fillId="5" borderId="0" xfId="0" applyNumberFormat="1" applyFont="1" applyFill="1" applyBorder="1" applyAlignment="1">
      <alignment horizontal="center"/>
    </xf>
    <xf numFmtId="0" fontId="32" fillId="5" borderId="0" xfId="0" applyFont="1" applyFill="1"/>
    <xf numFmtId="0" fontId="11" fillId="0" borderId="0" xfId="0" applyFont="1" applyFill="1" applyBorder="1"/>
    <xf numFmtId="0" fontId="5" fillId="0" borderId="0" xfId="0" applyFont="1"/>
    <xf numFmtId="0" fontId="36" fillId="0" borderId="0" xfId="0" applyFont="1" applyAlignment="1">
      <alignment horizontal="center"/>
    </xf>
    <xf numFmtId="0" fontId="37" fillId="0" borderId="0" xfId="0" applyFont="1"/>
    <xf numFmtId="0" fontId="39" fillId="0" borderId="0" xfId="0" applyFont="1"/>
    <xf numFmtId="0" fontId="40" fillId="0" borderId="0" xfId="0" applyFont="1"/>
    <xf numFmtId="0" fontId="10" fillId="0" borderId="0" xfId="0" applyFont="1" applyAlignment="1">
      <alignment horizontal="left"/>
    </xf>
    <xf numFmtId="16" fontId="9" fillId="0" borderId="0" xfId="0" applyNumberFormat="1" applyFont="1"/>
    <xf numFmtId="0" fontId="35" fillId="0" borderId="0" xfId="0" applyFont="1"/>
    <xf numFmtId="0" fontId="38" fillId="7" borderId="1" xfId="0" applyFont="1" applyFill="1" applyBorder="1"/>
    <xf numFmtId="0" fontId="38" fillId="0" borderId="4" xfId="0" applyFont="1" applyBorder="1"/>
    <xf numFmtId="0" fontId="12" fillId="0" borderId="5" xfId="0" applyFont="1" applyBorder="1"/>
    <xf numFmtId="0" fontId="37" fillId="0" borderId="5" xfId="0" applyFont="1" applyBorder="1" applyAlignment="1">
      <alignment horizontal="left"/>
    </xf>
    <xf numFmtId="0" fontId="37" fillId="0" borderId="5" xfId="0" applyFont="1" applyBorder="1"/>
    <xf numFmtId="0" fontId="42" fillId="0" borderId="1" xfId="0" applyFont="1" applyBorder="1"/>
    <xf numFmtId="0" fontId="42" fillId="0" borderId="3" xfId="0" applyFont="1" applyBorder="1" applyAlignment="1">
      <alignment horizontal="left"/>
    </xf>
    <xf numFmtId="0" fontId="42" fillId="0" borderId="5" xfId="0" applyFont="1" applyBorder="1" applyAlignment="1">
      <alignment horizontal="left"/>
    </xf>
    <xf numFmtId="0" fontId="42" fillId="0" borderId="3" xfId="0" applyFont="1" applyBorder="1"/>
    <xf numFmtId="0" fontId="42" fillId="0" borderId="5" xfId="0" applyFont="1" applyBorder="1"/>
    <xf numFmtId="0" fontId="43" fillId="7" borderId="1" xfId="0" applyFont="1" applyFill="1" applyBorder="1"/>
    <xf numFmtId="0" fontId="43" fillId="0" borderId="4" xfId="0" applyFont="1" applyBorder="1"/>
    <xf numFmtId="0" fontId="44" fillId="0" borderId="0" xfId="0" applyFont="1"/>
    <xf numFmtId="0" fontId="44" fillId="0" borderId="1" xfId="0" applyFont="1" applyBorder="1"/>
    <xf numFmtId="0" fontId="44" fillId="5" borderId="1" xfId="0" applyFont="1" applyFill="1" applyBorder="1"/>
    <xf numFmtId="0" fontId="44" fillId="0" borderId="1" xfId="0" applyFont="1" applyFill="1" applyBorder="1"/>
    <xf numFmtId="0" fontId="45" fillId="0" borderId="1" xfId="0" applyFont="1" applyBorder="1"/>
    <xf numFmtId="0" fontId="45" fillId="0" borderId="0" xfId="0" applyFont="1"/>
    <xf numFmtId="0" fontId="44" fillId="0" borderId="0" xfId="0" applyFont="1" applyBorder="1"/>
    <xf numFmtId="0" fontId="45" fillId="0" borderId="0" xfId="0" applyFont="1" applyBorder="1"/>
    <xf numFmtId="0" fontId="47" fillId="0" borderId="0" xfId="0" applyFont="1"/>
    <xf numFmtId="0" fontId="44" fillId="0" borderId="0" xfId="0" applyFont="1" applyFill="1" applyBorder="1"/>
    <xf numFmtId="0" fontId="42" fillId="0" borderId="0" xfId="0" applyFont="1" applyBorder="1"/>
    <xf numFmtId="0" fontId="25" fillId="0" borderId="1" xfId="0" applyFont="1" applyBorder="1"/>
    <xf numFmtId="0" fontId="44" fillId="0" borderId="10" xfId="0" applyFont="1" applyBorder="1"/>
    <xf numFmtId="0" fontId="26" fillId="0" borderId="1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45" fillId="0" borderId="1" xfId="0" applyFont="1" applyBorder="1" applyAlignment="1">
      <alignment horizontal="left"/>
    </xf>
    <xf numFmtId="0" fontId="44" fillId="0" borderId="1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/>
    <xf numFmtId="0" fontId="11" fillId="0" borderId="0" xfId="0" applyFont="1" applyAlignment="1">
      <alignment horizontal="center"/>
    </xf>
    <xf numFmtId="0" fontId="5" fillId="0" borderId="2" xfId="0" applyFont="1" applyBorder="1"/>
    <xf numFmtId="0" fontId="48" fillId="0" borderId="0" xfId="0" applyFont="1"/>
    <xf numFmtId="0" fontId="49" fillId="0" borderId="0" xfId="0" applyFont="1"/>
    <xf numFmtId="0" fontId="49" fillId="0" borderId="2" xfId="0" applyFont="1" applyBorder="1"/>
    <xf numFmtId="0" fontId="49" fillId="0" borderId="7" xfId="0" applyFont="1" applyBorder="1"/>
    <xf numFmtId="0" fontId="49" fillId="0" borderId="7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1" xfId="0" applyFont="1" applyBorder="1"/>
    <xf numFmtId="0" fontId="49" fillId="0" borderId="8" xfId="0" applyFont="1" applyBorder="1"/>
    <xf numFmtId="0" fontId="49" fillId="0" borderId="8" xfId="0" applyFont="1" applyBorder="1" applyAlignment="1">
      <alignment horizontal="center"/>
    </xf>
    <xf numFmtId="0" fontId="49" fillId="0" borderId="4" xfId="0" applyFont="1" applyBorder="1"/>
    <xf numFmtId="0" fontId="49" fillId="0" borderId="9" xfId="0" applyFont="1" applyBorder="1" applyAlignment="1">
      <alignment horizontal="center"/>
    </xf>
    <xf numFmtId="0" fontId="51" fillId="0" borderId="0" xfId="0" applyFont="1"/>
    <xf numFmtId="0" fontId="42" fillId="0" borderId="0" xfId="0" applyFont="1"/>
    <xf numFmtId="0" fontId="43" fillId="0" borderId="0" xfId="0" applyFont="1"/>
    <xf numFmtId="0" fontId="43" fillId="0" borderId="0" xfId="0" applyFont="1" applyBorder="1"/>
    <xf numFmtId="0" fontId="42" fillId="0" borderId="2" xfId="0" applyFont="1" applyBorder="1"/>
    <xf numFmtId="0" fontId="11" fillId="0" borderId="2" xfId="0" applyFont="1" applyBorder="1"/>
    <xf numFmtId="0" fontId="52" fillId="0" borderId="0" xfId="0" applyFont="1"/>
    <xf numFmtId="0" fontId="11" fillId="8" borderId="1" xfId="0" applyFont="1" applyFill="1" applyBorder="1"/>
    <xf numFmtId="0" fontId="13" fillId="7" borderId="6" xfId="0" applyFont="1" applyFill="1" applyBorder="1"/>
    <xf numFmtId="0" fontId="13" fillId="8" borderId="2" xfId="0" applyFont="1" applyFill="1" applyBorder="1"/>
    <xf numFmtId="0" fontId="11" fillId="18" borderId="1" xfId="0" applyFont="1" applyFill="1" applyBorder="1"/>
    <xf numFmtId="0" fontId="26" fillId="0" borderId="0" xfId="0" applyFont="1" applyFill="1" applyBorder="1" applyAlignment="1">
      <alignment horizontal="left"/>
    </xf>
    <xf numFmtId="0" fontId="50" fillId="0" borderId="0" xfId="0" applyFont="1"/>
    <xf numFmtId="0" fontId="42" fillId="0" borderId="1" xfId="0" applyFont="1" applyBorder="1" applyAlignment="1">
      <alignment horizontal="left"/>
    </xf>
    <xf numFmtId="0" fontId="12" fillId="0" borderId="1" xfId="0" applyFont="1" applyBorder="1"/>
    <xf numFmtId="0" fontId="25" fillId="0" borderId="0" xfId="0" applyFont="1" applyBorder="1"/>
    <xf numFmtId="1" fontId="31" fillId="0" borderId="0" xfId="0" applyNumberFormat="1" applyFont="1" applyBorder="1" applyAlignment="1"/>
    <xf numFmtId="0" fontId="53" fillId="0" borderId="0" xfId="0" applyFont="1" applyBorder="1"/>
    <xf numFmtId="0" fontId="53" fillId="0" borderId="0" xfId="0" applyFont="1"/>
    <xf numFmtId="0" fontId="54" fillId="0" borderId="0" xfId="0" applyFont="1"/>
    <xf numFmtId="0" fontId="55" fillId="0" borderId="0" xfId="0" applyFont="1" applyFill="1" applyBorder="1"/>
    <xf numFmtId="0" fontId="55" fillId="0" borderId="0" xfId="0" applyFont="1"/>
    <xf numFmtId="0" fontId="53" fillId="0" borderId="0" xfId="0" applyFont="1" applyFill="1" applyBorder="1"/>
    <xf numFmtId="0" fontId="50" fillId="0" borderId="0" xfId="0" applyFont="1" applyAlignment="1">
      <alignment horizontal="center"/>
    </xf>
    <xf numFmtId="0" fontId="48" fillId="0" borderId="0" xfId="0" applyFont="1" applyBorder="1"/>
    <xf numFmtId="0" fontId="48" fillId="7" borderId="2" xfId="0" applyFont="1" applyFill="1" applyBorder="1"/>
    <xf numFmtId="0" fontId="56" fillId="0" borderId="1" xfId="0" applyFont="1" applyFill="1" applyBorder="1" applyAlignment="1">
      <alignment horizontal="left"/>
    </xf>
    <xf numFmtId="0" fontId="49" fillId="0" borderId="0" xfId="0" applyFont="1" applyBorder="1"/>
    <xf numFmtId="0" fontId="50" fillId="0" borderId="1" xfId="0" applyFont="1" applyBorder="1"/>
    <xf numFmtId="0" fontId="50" fillId="8" borderId="4" xfId="0" applyFont="1" applyFill="1" applyBorder="1"/>
    <xf numFmtId="0" fontId="57" fillId="0" borderId="0" xfId="0" applyFont="1"/>
    <xf numFmtId="0" fontId="50" fillId="9" borderId="4" xfId="0" applyFont="1" applyFill="1" applyBorder="1"/>
    <xf numFmtId="0" fontId="49" fillId="0" borderId="9" xfId="0" applyFont="1" applyBorder="1"/>
    <xf numFmtId="0" fontId="49" fillId="0" borderId="4" xfId="0" applyFont="1" applyBorder="1" applyAlignment="1">
      <alignment horizontal="left"/>
    </xf>
    <xf numFmtId="0" fontId="30" fillId="19" borderId="0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23" fillId="0" borderId="9" xfId="0" applyFont="1" applyBorder="1"/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1" fillId="20" borderId="1" xfId="0" applyFont="1" applyFill="1" applyBorder="1"/>
    <xf numFmtId="0" fontId="10" fillId="0" borderId="1" xfId="0" applyFont="1" applyBorder="1"/>
    <xf numFmtId="0" fontId="12" fillId="20" borderId="1" xfId="0" applyFont="1" applyFill="1" applyBorder="1"/>
    <xf numFmtId="0" fontId="42" fillId="0" borderId="3" xfId="0" applyFont="1" applyBorder="1" applyAlignment="1"/>
    <xf numFmtId="0" fontId="42" fillId="0" borderId="5" xfId="0" applyFont="1" applyBorder="1" applyAlignment="1"/>
    <xf numFmtId="0" fontId="12" fillId="0" borderId="1" xfId="0" applyFont="1" applyBorder="1" applyAlignment="1"/>
  </cellXfs>
  <cellStyles count="15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jed.osullivan@bigpond.com" TargetMode="External"/><Relationship Id="rId1" Type="http://schemas.openxmlformats.org/officeDocument/2006/relationships/hyperlink" Target="mailto:melynda.carpenter@cba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opLeftCell="A10" workbookViewId="0">
      <selection activeCell="F20" sqref="F20"/>
    </sheetView>
  </sheetViews>
  <sheetFormatPr baseColWidth="10" defaultRowHeight="15"/>
  <cols>
    <col min="6" max="6" width="20.1640625" customWidth="1"/>
    <col min="7" max="7" width="13.5" customWidth="1"/>
    <col min="8" max="8" width="14.33203125" customWidth="1"/>
    <col min="9" max="9" width="12.6640625" customWidth="1"/>
  </cols>
  <sheetData>
    <row r="1" spans="4:12" ht="21">
      <c r="E1" s="76"/>
      <c r="F1" s="76"/>
      <c r="G1" s="76"/>
      <c r="H1" s="76"/>
      <c r="I1" s="76"/>
      <c r="J1" s="76"/>
      <c r="K1" s="76"/>
      <c r="L1" s="77"/>
    </row>
    <row r="2" spans="4:12" ht="26">
      <c r="E2" s="72" t="s">
        <v>255</v>
      </c>
      <c r="F2" s="87"/>
      <c r="G2" s="87"/>
      <c r="H2" s="78"/>
      <c r="I2" s="79"/>
      <c r="J2" s="79"/>
      <c r="K2" s="77"/>
    </row>
    <row r="3" spans="4:12" ht="26">
      <c r="E3" s="88" t="s">
        <v>256</v>
      </c>
      <c r="F3" s="87"/>
      <c r="G3" s="87"/>
      <c r="H3" s="79"/>
      <c r="I3" s="78"/>
      <c r="J3" s="78"/>
      <c r="K3" s="77"/>
    </row>
    <row r="4" spans="4:12" ht="26">
      <c r="E4" s="72" t="s">
        <v>210</v>
      </c>
      <c r="F4" s="87"/>
      <c r="G4" s="87"/>
      <c r="H4" s="78"/>
      <c r="I4" s="79" t="s">
        <v>211</v>
      </c>
      <c r="J4" s="79"/>
      <c r="K4" s="77"/>
    </row>
    <row r="5" spans="4:12" ht="21">
      <c r="E5" s="79"/>
      <c r="F5" s="77"/>
      <c r="G5" s="77"/>
      <c r="H5" s="78"/>
      <c r="I5" s="79"/>
      <c r="J5" s="79"/>
      <c r="K5" s="77"/>
    </row>
    <row r="6" spans="4:12" ht="26">
      <c r="E6" s="90" t="s">
        <v>293</v>
      </c>
      <c r="F6" s="87"/>
      <c r="G6" s="87"/>
      <c r="H6" s="89"/>
      <c r="I6" s="89"/>
      <c r="J6" s="89"/>
      <c r="K6" s="77"/>
    </row>
    <row r="7" spans="4:12" ht="26">
      <c r="E7" s="90" t="s">
        <v>212</v>
      </c>
      <c r="F7" s="87"/>
      <c r="G7" s="87"/>
      <c r="H7" s="89"/>
      <c r="I7" s="89"/>
      <c r="J7" s="91"/>
      <c r="K7" s="77"/>
    </row>
    <row r="8" spans="4:12" ht="26">
      <c r="E8" s="87"/>
      <c r="F8" s="87"/>
      <c r="G8" s="87"/>
      <c r="H8" s="89"/>
      <c r="I8" s="72"/>
      <c r="J8" s="92"/>
      <c r="K8" s="77"/>
    </row>
    <row r="9" spans="4:12" ht="26">
      <c r="D9" s="13"/>
      <c r="E9" s="93"/>
      <c r="F9" s="93"/>
      <c r="G9" s="94" t="s">
        <v>213</v>
      </c>
      <c r="H9" s="95"/>
      <c r="I9" s="96"/>
      <c r="J9" s="96"/>
      <c r="K9" s="80"/>
    </row>
    <row r="10" spans="4:12" ht="26">
      <c r="D10" s="13"/>
      <c r="E10" s="93"/>
      <c r="F10" s="93"/>
      <c r="G10" s="94" t="s">
        <v>214</v>
      </c>
      <c r="H10" s="93"/>
      <c r="I10" s="96"/>
      <c r="J10" s="96"/>
      <c r="K10" s="80"/>
    </row>
    <row r="11" spans="4:12" ht="21">
      <c r="D11" s="171"/>
      <c r="E11" s="17"/>
      <c r="F11" s="172"/>
      <c r="G11" s="172"/>
      <c r="H11" s="172"/>
      <c r="I11" s="172"/>
      <c r="J11" s="172"/>
      <c r="K11" s="172"/>
      <c r="L11" s="173"/>
    </row>
    <row r="12" spans="4:12" ht="21">
      <c r="D12" s="174" t="s">
        <v>294</v>
      </c>
      <c r="E12" s="78"/>
      <c r="F12" s="78"/>
      <c r="G12" s="78"/>
      <c r="H12" s="78"/>
      <c r="I12" s="78"/>
      <c r="J12" s="78"/>
      <c r="K12" s="78"/>
      <c r="L12" s="77"/>
    </row>
    <row r="13" spans="4:12" ht="21">
      <c r="E13" s="78"/>
      <c r="F13" s="78"/>
      <c r="G13" s="78"/>
      <c r="H13" s="78"/>
      <c r="I13" s="78"/>
      <c r="J13" s="78"/>
      <c r="K13" s="78"/>
      <c r="L13" s="77"/>
    </row>
    <row r="14" spans="4:12" ht="21">
      <c r="E14" s="79" t="s">
        <v>215</v>
      </c>
      <c r="F14" s="78"/>
      <c r="G14" s="78"/>
      <c r="H14" s="78"/>
      <c r="I14" s="78"/>
      <c r="J14" s="82" t="s">
        <v>225</v>
      </c>
      <c r="K14" s="79"/>
      <c r="L14" s="77"/>
    </row>
    <row r="15" spans="4:12" ht="21">
      <c r="E15" s="79">
        <v>1</v>
      </c>
      <c r="F15" s="83" t="s">
        <v>216</v>
      </c>
      <c r="G15" s="83" t="s">
        <v>217</v>
      </c>
      <c r="H15" s="83" t="s">
        <v>218</v>
      </c>
      <c r="I15" s="83" t="s">
        <v>219</v>
      </c>
      <c r="J15" s="139"/>
      <c r="K15" s="82"/>
      <c r="L15" s="77"/>
    </row>
    <row r="16" spans="4:12" ht="21">
      <c r="E16" s="79">
        <v>2</v>
      </c>
      <c r="F16" s="83" t="s">
        <v>216</v>
      </c>
      <c r="G16" s="83" t="s">
        <v>217</v>
      </c>
      <c r="H16" s="83" t="s">
        <v>218</v>
      </c>
      <c r="I16" s="83" t="s">
        <v>220</v>
      </c>
      <c r="J16" s="139"/>
      <c r="K16" s="82"/>
      <c r="L16" s="77"/>
    </row>
    <row r="17" spans="5:12" ht="21">
      <c r="E17" s="79">
        <v>3</v>
      </c>
      <c r="F17" s="84" t="s">
        <v>223</v>
      </c>
      <c r="G17" s="84" t="s">
        <v>217</v>
      </c>
      <c r="H17" s="84" t="s">
        <v>218</v>
      </c>
      <c r="I17" s="84" t="s">
        <v>219</v>
      </c>
      <c r="J17" s="139"/>
      <c r="K17" s="82"/>
      <c r="L17" s="77"/>
    </row>
    <row r="18" spans="5:12" ht="21">
      <c r="E18" s="79">
        <v>4</v>
      </c>
      <c r="F18" s="84" t="s">
        <v>223</v>
      </c>
      <c r="G18" s="84" t="s">
        <v>217</v>
      </c>
      <c r="H18" s="84" t="s">
        <v>218</v>
      </c>
      <c r="I18" s="84" t="s">
        <v>220</v>
      </c>
      <c r="J18" s="139"/>
      <c r="K18" s="82"/>
      <c r="L18" s="77"/>
    </row>
    <row r="19" spans="5:12" ht="21">
      <c r="E19" s="79">
        <v>5</v>
      </c>
      <c r="F19" s="81" t="s">
        <v>221</v>
      </c>
      <c r="G19" s="81" t="s">
        <v>217</v>
      </c>
      <c r="H19" s="81" t="s">
        <v>226</v>
      </c>
      <c r="I19" s="81" t="s">
        <v>219</v>
      </c>
      <c r="J19" s="139"/>
      <c r="K19" s="82"/>
      <c r="L19" s="77"/>
    </row>
    <row r="20" spans="5:12" ht="21">
      <c r="E20" s="79">
        <v>6</v>
      </c>
      <c r="F20" s="83" t="s">
        <v>216</v>
      </c>
      <c r="G20" s="83" t="s">
        <v>217</v>
      </c>
      <c r="H20" s="83" t="s">
        <v>291</v>
      </c>
      <c r="I20" s="83" t="s">
        <v>219</v>
      </c>
      <c r="J20" s="139"/>
      <c r="K20" s="82"/>
      <c r="L20" s="77"/>
    </row>
    <row r="21" spans="5:12" ht="21">
      <c r="E21" s="79">
        <v>7</v>
      </c>
      <c r="F21" s="84" t="s">
        <v>223</v>
      </c>
      <c r="G21" s="84" t="s">
        <v>217</v>
      </c>
      <c r="H21" s="84" t="s">
        <v>290</v>
      </c>
      <c r="I21" s="84" t="s">
        <v>219</v>
      </c>
      <c r="J21" s="139"/>
      <c r="K21" s="141"/>
      <c r="L21" s="77"/>
    </row>
    <row r="22" spans="5:12" ht="21">
      <c r="E22" s="79">
        <v>8</v>
      </c>
      <c r="F22" s="85" t="s">
        <v>223</v>
      </c>
      <c r="G22" s="85" t="s">
        <v>222</v>
      </c>
      <c r="H22" s="85" t="s">
        <v>226</v>
      </c>
      <c r="I22" s="85" t="s">
        <v>219</v>
      </c>
      <c r="J22" s="139"/>
      <c r="L22" s="77"/>
    </row>
    <row r="23" spans="5:12" ht="21">
      <c r="E23" s="79">
        <v>9</v>
      </c>
      <c r="F23" s="189" t="s">
        <v>302</v>
      </c>
      <c r="G23" s="189" t="s">
        <v>303</v>
      </c>
      <c r="H23" s="189" t="s">
        <v>226</v>
      </c>
      <c r="I23" s="189" t="s">
        <v>219</v>
      </c>
      <c r="J23" s="139"/>
      <c r="K23" s="140"/>
    </row>
    <row r="24" spans="5:12" ht="21">
      <c r="E24" s="79">
        <v>10</v>
      </c>
      <c r="F24" s="86" t="s">
        <v>286</v>
      </c>
      <c r="G24" s="86" t="s">
        <v>222</v>
      </c>
      <c r="H24" s="86" t="s">
        <v>226</v>
      </c>
      <c r="I24" s="86" t="s">
        <v>219</v>
      </c>
      <c r="J24" s="139"/>
      <c r="K24" s="82"/>
      <c r="L24" s="77"/>
    </row>
    <row r="25" spans="5:12" ht="21">
      <c r="E25" s="79">
        <v>11</v>
      </c>
      <c r="F25" s="84" t="s">
        <v>223</v>
      </c>
      <c r="G25" s="84" t="s">
        <v>217</v>
      </c>
      <c r="H25" s="84" t="s">
        <v>291</v>
      </c>
      <c r="I25" s="84" t="s">
        <v>219</v>
      </c>
      <c r="J25" s="139"/>
    </row>
    <row r="26" spans="5:12" ht="21">
      <c r="E26" s="79">
        <v>12</v>
      </c>
      <c r="F26" s="83" t="s">
        <v>216</v>
      </c>
      <c r="G26" s="83" t="s">
        <v>217</v>
      </c>
      <c r="H26" s="83" t="s">
        <v>218</v>
      </c>
      <c r="I26" s="83" t="s">
        <v>219</v>
      </c>
      <c r="J26" s="139"/>
      <c r="K26" s="82"/>
      <c r="L26" s="77"/>
    </row>
    <row r="27" spans="5:12" ht="21">
      <c r="E27" s="79">
        <v>13</v>
      </c>
      <c r="F27" s="83" t="s">
        <v>216</v>
      </c>
      <c r="G27" s="83" t="s">
        <v>217</v>
      </c>
      <c r="H27" s="83" t="s">
        <v>218</v>
      </c>
      <c r="I27" s="83" t="s">
        <v>220</v>
      </c>
      <c r="J27" s="139"/>
      <c r="K27" s="141"/>
      <c r="L27" s="77"/>
    </row>
    <row r="28" spans="5:12" ht="21">
      <c r="E28" s="79">
        <v>14</v>
      </c>
      <c r="F28" s="85" t="s">
        <v>223</v>
      </c>
      <c r="G28" s="85" t="s">
        <v>222</v>
      </c>
      <c r="H28" s="85" t="s">
        <v>227</v>
      </c>
      <c r="I28" s="85" t="s">
        <v>219</v>
      </c>
      <c r="J28" s="139"/>
      <c r="K28" s="140"/>
      <c r="L28" s="77"/>
    </row>
    <row r="29" spans="5:12" ht="21">
      <c r="E29" s="79">
        <v>15</v>
      </c>
      <c r="F29" s="189" t="s">
        <v>224</v>
      </c>
      <c r="G29" s="189" t="s">
        <v>303</v>
      </c>
      <c r="H29" s="189" t="s">
        <v>227</v>
      </c>
      <c r="I29" s="189" t="s">
        <v>219</v>
      </c>
      <c r="J29" s="139"/>
      <c r="K29" s="77"/>
      <c r="L29" s="77"/>
    </row>
    <row r="30" spans="5:12" ht="21">
      <c r="E30" s="79">
        <v>16</v>
      </c>
      <c r="F30" s="86" t="s">
        <v>286</v>
      </c>
      <c r="G30" s="86" t="s">
        <v>222</v>
      </c>
      <c r="H30" s="86" t="s">
        <v>227</v>
      </c>
      <c r="I30" s="86" t="s">
        <v>220</v>
      </c>
      <c r="L30" s="77"/>
    </row>
    <row r="31" spans="5:12" ht="21">
      <c r="E31" s="79">
        <v>17</v>
      </c>
      <c r="F31" s="81" t="s">
        <v>221</v>
      </c>
      <c r="G31" s="81" t="s">
        <v>217</v>
      </c>
      <c r="H31" s="81" t="s">
        <v>227</v>
      </c>
      <c r="I31" s="81" t="s">
        <v>219</v>
      </c>
      <c r="L31" s="77"/>
    </row>
    <row r="32" spans="5:12" ht="21">
      <c r="E32" s="79">
        <v>18</v>
      </c>
      <c r="F32" s="83" t="s">
        <v>216</v>
      </c>
      <c r="G32" s="83" t="s">
        <v>217</v>
      </c>
      <c r="H32" s="83" t="s">
        <v>153</v>
      </c>
      <c r="I32" s="83" t="s">
        <v>219</v>
      </c>
      <c r="K32" s="82"/>
      <c r="L32" s="77"/>
    </row>
    <row r="33" spans="1:12" ht="21">
      <c r="E33" s="79">
        <v>19</v>
      </c>
      <c r="F33" s="84" t="s">
        <v>223</v>
      </c>
      <c r="G33" s="84" t="s">
        <v>217</v>
      </c>
      <c r="H33" s="84" t="s">
        <v>292</v>
      </c>
      <c r="I33" s="84" t="s">
        <v>219</v>
      </c>
      <c r="J33" s="139"/>
      <c r="K33" s="82"/>
      <c r="L33" s="77"/>
    </row>
    <row r="34" spans="1:12" ht="21">
      <c r="E34" s="79"/>
      <c r="J34" s="139"/>
      <c r="K34" s="82"/>
      <c r="L34" s="77"/>
    </row>
    <row r="35" spans="1:12" ht="21">
      <c r="E35" s="79"/>
      <c r="L35" s="77"/>
    </row>
    <row r="36" spans="1:12" ht="21">
      <c r="E36" s="79"/>
      <c r="L36" s="77"/>
    </row>
    <row r="37" spans="1:12" ht="21">
      <c r="E37" s="79"/>
      <c r="L37" s="77"/>
    </row>
    <row r="38" spans="1:12" ht="21">
      <c r="A38" s="73"/>
      <c r="E38" s="79"/>
    </row>
    <row r="39" spans="1:12" ht="21">
      <c r="A39" s="74"/>
      <c r="E39" s="79"/>
    </row>
    <row r="41" spans="1:12" ht="21">
      <c r="J41" s="139"/>
    </row>
    <row r="44" spans="1:12" ht="21">
      <c r="F44" s="139"/>
      <c r="G44" s="139"/>
      <c r="H44" s="139"/>
      <c r="I44" s="139"/>
    </row>
  </sheetData>
  <phoneticPr fontId="41" type="noConversion"/>
  <pageMargins left="0.75000000000000011" right="0.75000000000000011" top="1" bottom="1" header="0.5" footer="0.5"/>
  <pageSetup paperSize="9" scale="77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6"/>
  <sheetViews>
    <sheetView workbookViewId="0"/>
  </sheetViews>
  <sheetFormatPr baseColWidth="10" defaultRowHeight="15"/>
  <sheetData>
    <row r="1" spans="1:12">
      <c r="A1" s="14" t="s">
        <v>81</v>
      </c>
      <c r="B1" s="3"/>
      <c r="C1" s="3" t="s">
        <v>82</v>
      </c>
      <c r="D1" s="3"/>
      <c r="E1" s="3"/>
      <c r="F1" s="3"/>
      <c r="G1" s="3"/>
      <c r="H1" s="3"/>
      <c r="I1" s="3"/>
      <c r="J1" s="3"/>
      <c r="K1" s="3"/>
      <c r="L1" s="3"/>
    </row>
    <row r="2" spans="1:12">
      <c r="A2" s="3" t="s">
        <v>21</v>
      </c>
      <c r="B2" s="3" t="s">
        <v>22</v>
      </c>
      <c r="C2" s="3" t="s">
        <v>23</v>
      </c>
      <c r="D2" s="3" t="s">
        <v>20</v>
      </c>
      <c r="E2" s="3" t="s">
        <v>10</v>
      </c>
      <c r="F2" s="3">
        <v>2456</v>
      </c>
      <c r="G2" s="3">
        <v>266549931</v>
      </c>
      <c r="H2" s="3"/>
      <c r="I2" s="3">
        <v>459074542</v>
      </c>
      <c r="J2" s="12" t="s">
        <v>24</v>
      </c>
      <c r="K2" s="3" t="s">
        <v>11</v>
      </c>
      <c r="L2" s="3" t="s">
        <v>25</v>
      </c>
    </row>
    <row r="3" spans="1:12">
      <c r="A3" s="3" t="s">
        <v>30</v>
      </c>
      <c r="B3" s="3" t="s">
        <v>31</v>
      </c>
      <c r="C3" s="3" t="s">
        <v>32</v>
      </c>
      <c r="D3" s="3" t="s">
        <v>33</v>
      </c>
      <c r="E3" s="3" t="s">
        <v>10</v>
      </c>
      <c r="F3" s="3">
        <v>2452</v>
      </c>
      <c r="G3" s="3">
        <v>266588284</v>
      </c>
      <c r="H3" s="3"/>
      <c r="I3" s="3">
        <v>422662409</v>
      </c>
      <c r="J3" s="12" t="s">
        <v>34</v>
      </c>
      <c r="K3" s="3" t="s">
        <v>11</v>
      </c>
      <c r="L3" s="3" t="s">
        <v>35</v>
      </c>
    </row>
    <row r="4" spans="1:12">
      <c r="A4" s="3" t="s">
        <v>36</v>
      </c>
      <c r="B4" s="3" t="s">
        <v>37</v>
      </c>
      <c r="C4" s="3" t="s">
        <v>38</v>
      </c>
      <c r="D4" s="3" t="s">
        <v>33</v>
      </c>
      <c r="E4" s="3" t="s">
        <v>10</v>
      </c>
      <c r="F4" s="3">
        <v>2452</v>
      </c>
      <c r="G4" s="3">
        <v>61266586569</v>
      </c>
      <c r="H4" s="3">
        <v>61266586569</v>
      </c>
      <c r="I4" s="3">
        <v>459491454</v>
      </c>
      <c r="J4" s="12" t="s">
        <v>39</v>
      </c>
      <c r="K4" s="3" t="s">
        <v>11</v>
      </c>
      <c r="L4" s="5">
        <v>36701</v>
      </c>
    </row>
    <row r="5" spans="1:12">
      <c r="A5" s="3" t="s">
        <v>43</v>
      </c>
      <c r="B5" s="3" t="s">
        <v>44</v>
      </c>
      <c r="C5" s="3" t="s">
        <v>45</v>
      </c>
      <c r="D5" s="3" t="s">
        <v>15</v>
      </c>
      <c r="E5" s="3" t="s">
        <v>10</v>
      </c>
      <c r="F5" s="3">
        <v>2456</v>
      </c>
      <c r="G5" s="3" t="s">
        <v>46</v>
      </c>
      <c r="H5" s="3"/>
      <c r="I5" s="3">
        <v>448167112</v>
      </c>
      <c r="J5" s="12" t="s">
        <v>47</v>
      </c>
      <c r="K5" s="3" t="s">
        <v>11</v>
      </c>
      <c r="L5" s="5">
        <v>36914</v>
      </c>
    </row>
    <row r="6" spans="1:12">
      <c r="A6" s="3" t="s">
        <v>48</v>
      </c>
      <c r="B6" s="3" t="s">
        <v>49</v>
      </c>
      <c r="C6" s="3" t="s">
        <v>50</v>
      </c>
      <c r="D6" s="3" t="s">
        <v>20</v>
      </c>
      <c r="E6" s="3" t="s">
        <v>10</v>
      </c>
      <c r="F6" s="3">
        <v>2456</v>
      </c>
      <c r="G6" s="3">
        <v>66542891</v>
      </c>
      <c r="H6" s="3">
        <v>407903826</v>
      </c>
      <c r="I6" s="3">
        <v>429903826</v>
      </c>
      <c r="J6" s="12" t="s">
        <v>51</v>
      </c>
      <c r="K6" s="3" t="s">
        <v>11</v>
      </c>
      <c r="L6" s="3" t="s">
        <v>52</v>
      </c>
    </row>
    <row r="7" spans="1:12">
      <c r="A7" s="3" t="s">
        <v>53</v>
      </c>
      <c r="B7" s="3" t="s">
        <v>54</v>
      </c>
      <c r="C7" s="3" t="s">
        <v>55</v>
      </c>
      <c r="D7" s="3" t="s">
        <v>56</v>
      </c>
      <c r="E7" s="3" t="s">
        <v>10</v>
      </c>
      <c r="F7" s="3">
        <v>2456</v>
      </c>
      <c r="G7" s="3">
        <v>266540813</v>
      </c>
      <c r="H7" s="3"/>
      <c r="I7" s="3">
        <v>439665408</v>
      </c>
      <c r="J7" s="12" t="s">
        <v>57</v>
      </c>
      <c r="K7" s="3" t="s">
        <v>11</v>
      </c>
      <c r="L7" s="3" t="s">
        <v>58</v>
      </c>
    </row>
    <row r="8" spans="1:12">
      <c r="A8" s="3" t="s">
        <v>59</v>
      </c>
      <c r="B8" s="3" t="s">
        <v>60</v>
      </c>
      <c r="C8" s="3" t="s">
        <v>61</v>
      </c>
      <c r="D8" s="3" t="s">
        <v>56</v>
      </c>
      <c r="E8" s="3" t="s">
        <v>10</v>
      </c>
      <c r="F8" s="3">
        <v>2456</v>
      </c>
      <c r="G8" s="3">
        <v>66547518</v>
      </c>
      <c r="H8" s="3">
        <v>428985173</v>
      </c>
      <c r="I8" s="3">
        <v>428985173</v>
      </c>
      <c r="J8" s="12" t="s">
        <v>62</v>
      </c>
      <c r="K8" s="3" t="s">
        <v>11</v>
      </c>
      <c r="L8" s="5">
        <v>37733</v>
      </c>
    </row>
    <row r="9" spans="1:12">
      <c r="A9" s="3" t="s">
        <v>63</v>
      </c>
      <c r="B9" s="3" t="s">
        <v>64</v>
      </c>
      <c r="C9" s="3" t="s">
        <v>65</v>
      </c>
      <c r="D9" s="3" t="s">
        <v>16</v>
      </c>
      <c r="E9" s="3" t="s">
        <v>10</v>
      </c>
      <c r="F9" s="3">
        <v>2450</v>
      </c>
      <c r="G9" s="3" t="s">
        <v>66</v>
      </c>
      <c r="H9" s="3"/>
      <c r="I9" s="3" t="s">
        <v>67</v>
      </c>
      <c r="J9" s="12" t="s">
        <v>68</v>
      </c>
      <c r="K9" s="3" t="s">
        <v>11</v>
      </c>
      <c r="L9" s="5">
        <v>36992</v>
      </c>
    </row>
    <row r="10" spans="1:12">
      <c r="A10" s="3" t="s">
        <v>69</v>
      </c>
      <c r="B10" s="3" t="s">
        <v>70</v>
      </c>
      <c r="C10" s="3" t="s">
        <v>71</v>
      </c>
      <c r="D10" s="3" t="s">
        <v>72</v>
      </c>
      <c r="E10" s="3" t="s">
        <v>10</v>
      </c>
      <c r="F10" s="3">
        <v>2431</v>
      </c>
      <c r="G10" s="3">
        <v>65666698</v>
      </c>
      <c r="H10" s="3">
        <v>431382241</v>
      </c>
      <c r="I10" s="3">
        <v>431382241</v>
      </c>
      <c r="J10" s="12" t="s">
        <v>73</v>
      </c>
      <c r="K10" s="3" t="s">
        <v>12</v>
      </c>
      <c r="L10" s="3" t="s">
        <v>40</v>
      </c>
    </row>
    <row r="11" spans="1:12">
      <c r="A11" s="3" t="s">
        <v>74</v>
      </c>
      <c r="B11" s="3" t="s">
        <v>75</v>
      </c>
      <c r="C11" s="3" t="s">
        <v>76</v>
      </c>
      <c r="D11" s="3" t="s">
        <v>77</v>
      </c>
      <c r="E11" s="3" t="s">
        <v>10</v>
      </c>
      <c r="F11" s="3">
        <v>2441</v>
      </c>
      <c r="G11" s="3">
        <v>266587008</v>
      </c>
      <c r="H11" s="3">
        <v>266515288</v>
      </c>
      <c r="I11" s="3" t="s">
        <v>78</v>
      </c>
      <c r="J11" s="3" t="s">
        <v>79</v>
      </c>
      <c r="K11" s="3" t="s">
        <v>12</v>
      </c>
      <c r="L11" s="5">
        <v>38547</v>
      </c>
    </row>
    <row r="14" spans="1:12">
      <c r="A14" s="17" t="s">
        <v>126</v>
      </c>
    </row>
    <row r="15" spans="1:12">
      <c r="A15" t="s">
        <v>83</v>
      </c>
      <c r="B15" t="s">
        <v>84</v>
      </c>
      <c r="C15" t="s">
        <v>85</v>
      </c>
      <c r="D15" t="s">
        <v>10</v>
      </c>
      <c r="E15">
        <v>2452</v>
      </c>
      <c r="F15" t="s">
        <v>86</v>
      </c>
      <c r="G15" t="s">
        <v>87</v>
      </c>
      <c r="H15">
        <v>418660107</v>
      </c>
      <c r="I15">
        <v>421630895</v>
      </c>
      <c r="J15" s="12" t="s">
        <v>88</v>
      </c>
    </row>
    <row r="16" spans="1:12">
      <c r="A16" t="s">
        <v>89</v>
      </c>
      <c r="B16" t="s">
        <v>90</v>
      </c>
      <c r="C16" t="s">
        <v>91</v>
      </c>
      <c r="D16" t="s">
        <v>10</v>
      </c>
      <c r="E16">
        <v>2447</v>
      </c>
      <c r="F16" t="s">
        <v>86</v>
      </c>
      <c r="G16" t="s">
        <v>87</v>
      </c>
      <c r="H16">
        <v>265698210</v>
      </c>
      <c r="I16">
        <v>424195542</v>
      </c>
      <c r="J16" s="12" t="s">
        <v>92</v>
      </c>
    </row>
    <row r="17" spans="1:10">
      <c r="A17" s="3" t="s">
        <v>93</v>
      </c>
      <c r="B17" s="3" t="s">
        <v>94</v>
      </c>
      <c r="C17">
        <v>2456</v>
      </c>
      <c r="D17">
        <v>431753299</v>
      </c>
      <c r="G17" t="s">
        <v>95</v>
      </c>
      <c r="J17" s="12"/>
    </row>
    <row r="18" spans="1:10">
      <c r="A18" s="2" t="s">
        <v>96</v>
      </c>
      <c r="B18" s="2" t="s">
        <v>97</v>
      </c>
      <c r="C18" t="s">
        <v>98</v>
      </c>
      <c r="D18" t="s">
        <v>10</v>
      </c>
      <c r="E18">
        <v>2450</v>
      </c>
      <c r="F18" t="s">
        <v>86</v>
      </c>
      <c r="G18" t="s">
        <v>87</v>
      </c>
      <c r="H18">
        <v>400718353</v>
      </c>
      <c r="I18">
        <v>403437211</v>
      </c>
      <c r="J18" s="12" t="s">
        <v>99</v>
      </c>
    </row>
    <row r="19" spans="1:10">
      <c r="A19" t="s">
        <v>18</v>
      </c>
      <c r="B19" t="s">
        <v>29</v>
      </c>
      <c r="C19">
        <v>2450</v>
      </c>
      <c r="D19">
        <v>423571756</v>
      </c>
      <c r="E19" t="s">
        <v>41</v>
      </c>
      <c r="G19" t="s">
        <v>42</v>
      </c>
      <c r="J19" s="12"/>
    </row>
    <row r="20" spans="1:10">
      <c r="A20" t="s">
        <v>100</v>
      </c>
      <c r="B20" t="s">
        <v>13</v>
      </c>
      <c r="C20" t="s">
        <v>101</v>
      </c>
      <c r="D20" t="s">
        <v>10</v>
      </c>
      <c r="E20">
        <v>2452</v>
      </c>
      <c r="F20" t="s">
        <v>86</v>
      </c>
      <c r="G20" t="s">
        <v>87</v>
      </c>
      <c r="H20">
        <v>266587799</v>
      </c>
      <c r="I20">
        <v>438780166</v>
      </c>
      <c r="J20" s="12" t="s">
        <v>42</v>
      </c>
    </row>
    <row r="21" spans="1:10">
      <c r="A21" s="15" t="s">
        <v>102</v>
      </c>
      <c r="B21" t="s">
        <v>29</v>
      </c>
      <c r="C21">
        <v>2450</v>
      </c>
      <c r="D21">
        <v>266516435</v>
      </c>
      <c r="F21">
        <v>438780166</v>
      </c>
      <c r="J21" s="12"/>
    </row>
    <row r="22" spans="1:10">
      <c r="A22" s="3" t="s">
        <v>103</v>
      </c>
      <c r="B22" s="3" t="s">
        <v>104</v>
      </c>
      <c r="C22" t="s">
        <v>105</v>
      </c>
      <c r="D22" t="s">
        <v>10</v>
      </c>
      <c r="E22">
        <v>2486</v>
      </c>
      <c r="F22" t="s">
        <v>86</v>
      </c>
      <c r="G22" t="s">
        <v>87</v>
      </c>
      <c r="H22">
        <v>417719309</v>
      </c>
      <c r="J22" s="12"/>
    </row>
    <row r="23" spans="1:10">
      <c r="A23" s="3" t="s">
        <v>106</v>
      </c>
      <c r="B23" s="3" t="s">
        <v>107</v>
      </c>
      <c r="C23" s="3" t="s">
        <v>16</v>
      </c>
      <c r="D23" s="3" t="s">
        <v>10</v>
      </c>
      <c r="E23">
        <v>2450</v>
      </c>
      <c r="I23">
        <v>410481098</v>
      </c>
      <c r="J23" s="12" t="s">
        <v>108</v>
      </c>
    </row>
    <row r="24" spans="1:10">
      <c r="A24" s="3" t="s">
        <v>63</v>
      </c>
      <c r="B24" s="3" t="s">
        <v>64</v>
      </c>
      <c r="C24">
        <v>2450</v>
      </c>
      <c r="D24" t="s">
        <v>66</v>
      </c>
      <c r="F24" t="s">
        <v>67</v>
      </c>
      <c r="G24" t="s">
        <v>68</v>
      </c>
    </row>
    <row r="25" spans="1:10">
      <c r="A25" t="s">
        <v>109</v>
      </c>
      <c r="B25" t="s">
        <v>110</v>
      </c>
      <c r="C25">
        <v>2450</v>
      </c>
      <c r="D25">
        <v>266512140</v>
      </c>
      <c r="F25">
        <v>412500196</v>
      </c>
      <c r="G25" t="s">
        <v>111</v>
      </c>
    </row>
    <row r="26" spans="1:10">
      <c r="A26" s="3" t="s">
        <v>112</v>
      </c>
      <c r="B26" s="3" t="s">
        <v>113</v>
      </c>
      <c r="C26">
        <v>2450</v>
      </c>
      <c r="D26">
        <v>424140776</v>
      </c>
      <c r="E26">
        <v>424140776</v>
      </c>
      <c r="F26">
        <v>424140776</v>
      </c>
      <c r="G26" t="s">
        <v>114</v>
      </c>
    </row>
    <row r="27" spans="1:10">
      <c r="A27" s="3" t="s">
        <v>115</v>
      </c>
      <c r="B27" s="3" t="s">
        <v>116</v>
      </c>
      <c r="C27" t="s">
        <v>117</v>
      </c>
      <c r="H27">
        <v>423625974</v>
      </c>
      <c r="I27">
        <v>432572507</v>
      </c>
      <c r="J27" s="12" t="s">
        <v>118</v>
      </c>
    </row>
    <row r="28" spans="1:10">
      <c r="A28" s="3" t="s">
        <v>119</v>
      </c>
      <c r="B28" s="3" t="s">
        <v>120</v>
      </c>
      <c r="C28" t="s">
        <v>16</v>
      </c>
      <c r="D28" t="s">
        <v>10</v>
      </c>
      <c r="E28">
        <v>2450</v>
      </c>
      <c r="F28" t="s">
        <v>86</v>
      </c>
      <c r="G28" t="s">
        <v>87</v>
      </c>
      <c r="H28">
        <v>408493114</v>
      </c>
      <c r="I28">
        <v>403502757</v>
      </c>
      <c r="J28" s="12" t="s">
        <v>121</v>
      </c>
    </row>
    <row r="29" spans="1:10" ht="16">
      <c r="A29" t="s">
        <v>14</v>
      </c>
      <c r="B29" t="s">
        <v>26</v>
      </c>
      <c r="C29">
        <v>2452</v>
      </c>
      <c r="D29" t="s">
        <v>27</v>
      </c>
      <c r="F29">
        <v>422590128</v>
      </c>
      <c r="G29" s="16" t="s">
        <v>28</v>
      </c>
    </row>
    <row r="30" spans="1:10">
      <c r="A30" t="s">
        <v>122</v>
      </c>
      <c r="B30" t="s">
        <v>123</v>
      </c>
      <c r="C30">
        <v>2450</v>
      </c>
      <c r="D30">
        <v>66517554</v>
      </c>
      <c r="E30">
        <v>418260228</v>
      </c>
      <c r="F30">
        <v>438537584</v>
      </c>
      <c r="G30" t="s">
        <v>124</v>
      </c>
    </row>
    <row r="31" spans="1:10">
      <c r="A31" s="3" t="s">
        <v>125</v>
      </c>
      <c r="B31" s="3" t="s">
        <v>113</v>
      </c>
      <c r="C31">
        <v>2450</v>
      </c>
      <c r="D31">
        <v>424140776</v>
      </c>
      <c r="E31">
        <v>424140776</v>
      </c>
      <c r="F31">
        <v>424140776</v>
      </c>
      <c r="G31" t="s">
        <v>114</v>
      </c>
    </row>
    <row r="35" spans="1:12">
      <c r="A35" s="17" t="s">
        <v>127</v>
      </c>
    </row>
    <row r="36" spans="1:12" ht="16">
      <c r="A36" s="18" t="s">
        <v>112</v>
      </c>
      <c r="B36" s="18" t="s">
        <v>113</v>
      </c>
      <c r="C36" s="18" t="s">
        <v>128</v>
      </c>
      <c r="D36" s="18" t="s">
        <v>129</v>
      </c>
      <c r="E36" s="18" t="s">
        <v>10</v>
      </c>
      <c r="F36" s="18">
        <v>2450</v>
      </c>
      <c r="G36" s="18">
        <v>424140776</v>
      </c>
      <c r="H36" s="18">
        <v>424140776</v>
      </c>
      <c r="I36" s="18">
        <v>424140776</v>
      </c>
      <c r="J36" s="24" t="s">
        <v>130</v>
      </c>
      <c r="K36" s="18" t="s">
        <v>11</v>
      </c>
      <c r="L36" s="18" t="s">
        <v>131</v>
      </c>
    </row>
    <row r="37" spans="1:12" ht="16">
      <c r="A37" s="18" t="s">
        <v>93</v>
      </c>
      <c r="B37" s="18" t="s">
        <v>94</v>
      </c>
      <c r="C37" s="18" t="s">
        <v>132</v>
      </c>
      <c r="D37" s="18" t="s">
        <v>20</v>
      </c>
      <c r="E37" s="18" t="s">
        <v>10</v>
      </c>
      <c r="F37" s="18">
        <v>2456</v>
      </c>
      <c r="G37" s="18">
        <v>431753299</v>
      </c>
      <c r="H37" s="18"/>
      <c r="I37" s="18"/>
      <c r="J37" s="24" t="s">
        <v>95</v>
      </c>
      <c r="K37" s="18" t="s">
        <v>11</v>
      </c>
      <c r="L37" s="19">
        <v>39744</v>
      </c>
    </row>
    <row r="38" spans="1:12">
      <c r="J38" s="12"/>
    </row>
    <row r="39" spans="1:12" ht="16">
      <c r="A39" s="20" t="s">
        <v>133</v>
      </c>
      <c r="J39" s="12"/>
    </row>
    <row r="40" spans="1:12" ht="16">
      <c r="A40" s="21" t="s">
        <v>134</v>
      </c>
      <c r="B40" s="21" t="s">
        <v>135</v>
      </c>
      <c r="C40" s="21" t="s">
        <v>136</v>
      </c>
      <c r="D40" s="21" t="s">
        <v>9</v>
      </c>
      <c r="E40" s="21" t="s">
        <v>10</v>
      </c>
      <c r="F40" s="21">
        <v>2452</v>
      </c>
      <c r="G40" s="21">
        <v>266582683</v>
      </c>
      <c r="H40" s="21">
        <v>412984837</v>
      </c>
      <c r="I40" s="21">
        <v>403642742</v>
      </c>
      <c r="J40" s="25" t="s">
        <v>137</v>
      </c>
      <c r="K40" s="21" t="s">
        <v>11</v>
      </c>
      <c r="L40" s="22">
        <v>40358</v>
      </c>
    </row>
    <row r="41" spans="1:12" ht="16">
      <c r="A41" s="21" t="s">
        <v>138</v>
      </c>
      <c r="B41" s="21" t="s">
        <v>139</v>
      </c>
      <c r="C41" s="21" t="s">
        <v>140</v>
      </c>
      <c r="D41" s="21" t="s">
        <v>33</v>
      </c>
      <c r="E41" s="21" t="s">
        <v>10</v>
      </c>
      <c r="F41" s="21">
        <v>2452</v>
      </c>
      <c r="G41" s="21">
        <v>424586213</v>
      </c>
      <c r="H41" s="21">
        <v>424586213</v>
      </c>
      <c r="I41" s="21">
        <v>424586213</v>
      </c>
      <c r="J41" s="24" t="s">
        <v>141</v>
      </c>
      <c r="K41" s="21" t="s">
        <v>11</v>
      </c>
      <c r="L41" s="22" t="s">
        <v>142</v>
      </c>
    </row>
    <row r="42" spans="1:12" ht="16">
      <c r="A42" s="21" t="s">
        <v>125</v>
      </c>
      <c r="B42" s="21" t="s">
        <v>113</v>
      </c>
      <c r="C42" s="21" t="s">
        <v>128</v>
      </c>
      <c r="D42" s="21" t="s">
        <v>129</v>
      </c>
      <c r="E42" s="21" t="s">
        <v>10</v>
      </c>
      <c r="F42" s="21">
        <v>2450</v>
      </c>
      <c r="G42" s="21">
        <v>424140776</v>
      </c>
      <c r="H42" s="21">
        <v>424140776</v>
      </c>
      <c r="I42" s="21">
        <v>424140776</v>
      </c>
      <c r="J42" s="24" t="s">
        <v>130</v>
      </c>
      <c r="K42" s="21" t="s">
        <v>11</v>
      </c>
      <c r="L42" s="21">
        <v>40073</v>
      </c>
    </row>
    <row r="43" spans="1:12" ht="16">
      <c r="A43" s="21" t="s">
        <v>80</v>
      </c>
      <c r="B43" s="21" t="s">
        <v>143</v>
      </c>
      <c r="C43" s="21" t="s">
        <v>144</v>
      </c>
      <c r="D43" s="21" t="s">
        <v>19</v>
      </c>
      <c r="E43" s="21" t="s">
        <v>10</v>
      </c>
      <c r="F43" s="21">
        <v>2450</v>
      </c>
      <c r="G43" s="21"/>
      <c r="H43" s="21">
        <v>417223513</v>
      </c>
      <c r="I43" s="21">
        <v>417223513</v>
      </c>
      <c r="J43" s="24" t="s">
        <v>145</v>
      </c>
      <c r="K43" s="21" t="s">
        <v>11</v>
      </c>
      <c r="L43" s="21">
        <v>40072</v>
      </c>
    </row>
    <row r="44" spans="1:12">
      <c r="J44" s="12"/>
    </row>
    <row r="45" spans="1:12" ht="16">
      <c r="A45" s="23" t="s">
        <v>146</v>
      </c>
      <c r="J45" s="12"/>
    </row>
    <row r="46" spans="1:12" ht="16">
      <c r="A46" s="21" t="s">
        <v>147</v>
      </c>
      <c r="B46" s="21" t="s">
        <v>148</v>
      </c>
      <c r="C46" s="21" t="s">
        <v>149</v>
      </c>
      <c r="D46" s="21" t="s">
        <v>17</v>
      </c>
      <c r="E46" s="21" t="s">
        <v>10</v>
      </c>
      <c r="F46" s="21">
        <v>2450</v>
      </c>
      <c r="G46" s="21" t="s">
        <v>150</v>
      </c>
      <c r="H46" s="21"/>
      <c r="I46" s="21">
        <v>413677949</v>
      </c>
      <c r="J46" s="24" t="s">
        <v>151</v>
      </c>
      <c r="K46" s="21" t="s">
        <v>12</v>
      </c>
      <c r="L46" s="22" t="s">
        <v>152</v>
      </c>
    </row>
  </sheetData>
  <hyperlinks>
    <hyperlink ref="G29" r:id="rId1" display="melynda.carpenter@cba.com.au" xr:uid="{00000000-0004-0000-0900-000000000000}"/>
    <hyperlink ref="J40" r:id="rId2" xr:uid="{00000000-0004-0000-09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5"/>
  <sheetViews>
    <sheetView workbookViewId="0">
      <selection activeCell="B36" sqref="B36:C39"/>
    </sheetView>
  </sheetViews>
  <sheetFormatPr baseColWidth="10" defaultRowHeight="15"/>
  <cols>
    <col min="2" max="2" width="19.83203125" customWidth="1"/>
  </cols>
  <sheetData>
    <row r="1" spans="1:5">
      <c r="A1" t="s">
        <v>0</v>
      </c>
      <c r="C1" t="s">
        <v>8</v>
      </c>
    </row>
    <row r="2" spans="1:5" ht="19">
      <c r="A2">
        <v>1</v>
      </c>
      <c r="B2" s="7"/>
      <c r="D2" s="4"/>
      <c r="E2" s="4"/>
    </row>
    <row r="3" spans="1:5" ht="19">
      <c r="A3">
        <v>2</v>
      </c>
      <c r="B3" s="7"/>
      <c r="D3" s="4"/>
      <c r="E3" s="4"/>
    </row>
    <row r="4" spans="1:5" ht="19">
      <c r="A4">
        <v>3</v>
      </c>
      <c r="B4" s="7"/>
      <c r="D4" s="4"/>
      <c r="E4" s="4"/>
    </row>
    <row r="5" spans="1:5" ht="19">
      <c r="A5">
        <v>4</v>
      </c>
      <c r="B5" s="7"/>
      <c r="D5" s="4"/>
      <c r="E5" s="4"/>
    </row>
    <row r="6" spans="1:5" ht="19">
      <c r="A6">
        <v>5</v>
      </c>
      <c r="B6" s="7"/>
      <c r="D6" s="4"/>
      <c r="E6" s="4"/>
    </row>
    <row r="7" spans="1:5" ht="19">
      <c r="A7">
        <v>6</v>
      </c>
      <c r="B7" s="7"/>
      <c r="D7" s="4"/>
      <c r="E7" s="4"/>
    </row>
    <row r="8" spans="1:5" ht="19">
      <c r="A8">
        <v>7</v>
      </c>
      <c r="B8" s="7"/>
      <c r="D8" s="4"/>
      <c r="E8" s="4"/>
    </row>
    <row r="9" spans="1:5" ht="19">
      <c r="A9" s="2">
        <v>8</v>
      </c>
      <c r="B9" s="7"/>
      <c r="D9" s="4"/>
      <c r="E9" s="4"/>
    </row>
    <row r="10" spans="1:5" ht="19">
      <c r="A10" s="2">
        <v>9</v>
      </c>
      <c r="B10" s="7"/>
      <c r="D10" s="4"/>
      <c r="E10" s="4"/>
    </row>
    <row r="11" spans="1:5" ht="19">
      <c r="A11" s="2">
        <v>10</v>
      </c>
      <c r="B11" s="7"/>
      <c r="D11" s="4"/>
      <c r="E11" s="4"/>
    </row>
    <row r="12" spans="1:5">
      <c r="A12" s="2">
        <v>11</v>
      </c>
      <c r="B12" s="10"/>
      <c r="D12" s="4"/>
      <c r="E12" s="4"/>
    </row>
    <row r="13" spans="1:5">
      <c r="A13" s="1">
        <v>12</v>
      </c>
      <c r="B13" s="10"/>
      <c r="D13" s="4"/>
      <c r="E13" s="4"/>
    </row>
    <row r="14" spans="1:5">
      <c r="A14" s="2"/>
      <c r="B14" s="10"/>
      <c r="D14" s="4"/>
      <c r="E14" s="4"/>
    </row>
    <row r="15" spans="1:5">
      <c r="A15" s="2"/>
      <c r="B15" s="10"/>
      <c r="D15" s="4"/>
      <c r="E15" s="4"/>
    </row>
    <row r="16" spans="1:5">
      <c r="B16" s="10"/>
    </row>
    <row r="17" spans="1:6">
      <c r="A17" t="s">
        <v>1</v>
      </c>
      <c r="B17" s="10"/>
    </row>
    <row r="18" spans="1:6" ht="19">
      <c r="A18">
        <v>1</v>
      </c>
      <c r="B18" s="7"/>
      <c r="D18" s="4"/>
      <c r="E18" s="4"/>
    </row>
    <row r="19" spans="1:6" ht="19">
      <c r="A19">
        <v>2</v>
      </c>
      <c r="B19" s="7"/>
      <c r="D19" s="4"/>
      <c r="E19" s="4"/>
    </row>
    <row r="20" spans="1:6" ht="19">
      <c r="A20">
        <v>3</v>
      </c>
      <c r="B20" s="7"/>
      <c r="D20" s="4"/>
      <c r="E20" s="4"/>
    </row>
    <row r="21" spans="1:6" ht="19">
      <c r="A21">
        <v>4</v>
      </c>
      <c r="B21" s="7"/>
      <c r="D21" s="4"/>
      <c r="E21" s="4"/>
    </row>
    <row r="22" spans="1:6" ht="19">
      <c r="A22">
        <v>5</v>
      </c>
      <c r="B22" s="7"/>
      <c r="D22" s="4"/>
      <c r="E22" s="4"/>
    </row>
    <row r="23" spans="1:6" ht="19">
      <c r="A23">
        <v>6</v>
      </c>
      <c r="B23" s="7"/>
      <c r="D23" s="4"/>
      <c r="E23" s="4"/>
    </row>
    <row r="24" spans="1:6" ht="19">
      <c r="A24">
        <v>7</v>
      </c>
      <c r="B24" s="7"/>
      <c r="D24" s="4"/>
      <c r="E24" s="4"/>
    </row>
    <row r="25" spans="1:6" ht="19">
      <c r="A25">
        <v>8</v>
      </c>
      <c r="B25" s="7"/>
      <c r="D25" s="4"/>
      <c r="E25" s="4"/>
    </row>
    <row r="26" spans="1:6" ht="19">
      <c r="A26">
        <v>9</v>
      </c>
      <c r="B26" s="7"/>
      <c r="D26" s="6"/>
      <c r="E26" s="6"/>
      <c r="F26" s="3"/>
    </row>
    <row r="27" spans="1:6" ht="19">
      <c r="A27">
        <v>10</v>
      </c>
      <c r="B27" s="8"/>
      <c r="C27" s="3"/>
      <c r="D27" s="4"/>
      <c r="E27" s="4"/>
    </row>
    <row r="28" spans="1:6" ht="19">
      <c r="A28">
        <v>11</v>
      </c>
      <c r="B28" s="7"/>
      <c r="D28" s="4"/>
      <c r="E28" s="4"/>
    </row>
    <row r="29" spans="1:6" ht="19">
      <c r="A29">
        <v>12</v>
      </c>
      <c r="B29" s="7"/>
      <c r="D29" s="4"/>
      <c r="E29" s="4"/>
    </row>
    <row r="30" spans="1:6" ht="19">
      <c r="A30">
        <v>13</v>
      </c>
      <c r="B30" s="7"/>
      <c r="D30" s="4"/>
      <c r="E30" s="4"/>
    </row>
    <row r="31" spans="1:6">
      <c r="A31">
        <v>14</v>
      </c>
    </row>
    <row r="32" spans="1:6">
      <c r="A32">
        <v>15</v>
      </c>
    </row>
    <row r="33" spans="1:5">
      <c r="A33" s="1">
        <v>16</v>
      </c>
      <c r="B33" s="10"/>
    </row>
    <row r="34" spans="1:5">
      <c r="B34" s="10"/>
    </row>
    <row r="35" spans="1:5">
      <c r="A35" t="s">
        <v>2</v>
      </c>
      <c r="B35" s="10"/>
    </row>
    <row r="36" spans="1:5" ht="19">
      <c r="A36">
        <v>1</v>
      </c>
      <c r="B36" s="7"/>
      <c r="D36" s="4"/>
      <c r="E36" s="4"/>
    </row>
    <row r="37" spans="1:5" ht="19">
      <c r="A37">
        <v>2</v>
      </c>
      <c r="B37" s="7"/>
      <c r="D37" s="4"/>
      <c r="E37" s="4"/>
    </row>
    <row r="38" spans="1:5" ht="19">
      <c r="A38">
        <v>3</v>
      </c>
      <c r="B38" s="7"/>
      <c r="D38" s="4"/>
      <c r="E38" s="4"/>
    </row>
    <row r="39" spans="1:5" ht="19">
      <c r="A39">
        <v>4</v>
      </c>
      <c r="B39" s="7"/>
      <c r="D39" s="4"/>
      <c r="E39" s="4"/>
    </row>
    <row r="40" spans="1:5">
      <c r="A40">
        <v>5</v>
      </c>
      <c r="D40" s="4"/>
      <c r="E40" s="4"/>
    </row>
    <row r="41" spans="1:5">
      <c r="A41">
        <v>6</v>
      </c>
    </row>
    <row r="42" spans="1:5">
      <c r="A42">
        <v>7</v>
      </c>
    </row>
    <row r="43" spans="1:5">
      <c r="A43" s="1">
        <v>8</v>
      </c>
    </row>
    <row r="44" spans="1:5">
      <c r="A44" s="2"/>
    </row>
    <row r="45" spans="1:5">
      <c r="A45" s="2"/>
    </row>
    <row r="46" spans="1:5">
      <c r="D46" s="4"/>
      <c r="E46" s="4"/>
    </row>
    <row r="47" spans="1:5">
      <c r="D47" s="4"/>
      <c r="E47" s="4"/>
    </row>
    <row r="48" spans="1:5">
      <c r="D48" s="4"/>
      <c r="E48" s="4"/>
    </row>
    <row r="49" spans="1:5">
      <c r="D49" s="4"/>
      <c r="E49" s="4"/>
    </row>
    <row r="50" spans="1:5">
      <c r="A50" t="s">
        <v>3</v>
      </c>
    </row>
    <row r="51" spans="1:5" ht="19">
      <c r="A51">
        <v>1</v>
      </c>
      <c r="B51" s="7"/>
      <c r="D51" s="4"/>
      <c r="E51" s="4"/>
    </row>
    <row r="52" spans="1:5" ht="19">
      <c r="A52">
        <v>2</v>
      </c>
      <c r="B52" s="7"/>
      <c r="D52" s="4"/>
      <c r="E52" s="4"/>
    </row>
    <row r="53" spans="1:5" ht="19">
      <c r="A53">
        <v>3</v>
      </c>
      <c r="B53" s="7"/>
      <c r="D53" s="4"/>
      <c r="E53" s="4"/>
    </row>
    <row r="54" spans="1:5" ht="19">
      <c r="A54">
        <v>4</v>
      </c>
      <c r="B54" s="7"/>
      <c r="D54" s="4"/>
      <c r="E54" s="4"/>
    </row>
    <row r="55" spans="1:5" ht="19">
      <c r="A55">
        <v>5</v>
      </c>
      <c r="B55" s="7"/>
      <c r="D55" s="4"/>
      <c r="E55" s="4"/>
    </row>
  </sheetData>
  <sortState ref="B36:C40">
    <sortCondition ref="C36:C4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7"/>
  <sheetViews>
    <sheetView workbookViewId="0">
      <selection activeCell="D10" sqref="D10"/>
    </sheetView>
  </sheetViews>
  <sheetFormatPr baseColWidth="10" defaultRowHeight="15"/>
  <cols>
    <col min="2" max="2" width="18.33203125" customWidth="1"/>
  </cols>
  <sheetData>
    <row r="1" spans="1:5">
      <c r="A1" t="s">
        <v>4</v>
      </c>
      <c r="C1" t="s">
        <v>8</v>
      </c>
    </row>
    <row r="2" spans="1:5" ht="19">
      <c r="A2">
        <v>1</v>
      </c>
      <c r="B2" s="7"/>
      <c r="D2" s="4"/>
      <c r="E2" s="4"/>
    </row>
    <row r="3" spans="1:5" ht="19">
      <c r="A3">
        <v>2</v>
      </c>
      <c r="B3" s="11"/>
    </row>
    <row r="4" spans="1:5" ht="19">
      <c r="A4">
        <v>3</v>
      </c>
      <c r="B4" s="9"/>
    </row>
    <row r="5" spans="1:5" ht="19">
      <c r="A5">
        <v>4</v>
      </c>
      <c r="B5" s="9"/>
    </row>
    <row r="6" spans="1:5" ht="19">
      <c r="B6" s="9"/>
    </row>
    <row r="7" spans="1:5" ht="19">
      <c r="B7" s="9"/>
      <c r="D7" s="4"/>
      <c r="E7" s="4"/>
    </row>
    <row r="8" spans="1:5" ht="19">
      <c r="B8" s="9"/>
      <c r="D8" s="4"/>
      <c r="E8" s="4"/>
    </row>
    <row r="9" spans="1:5" ht="19">
      <c r="B9" s="9"/>
      <c r="D9" s="4"/>
      <c r="E9" s="4"/>
    </row>
    <row r="10" spans="1:5" ht="19">
      <c r="A10" t="s">
        <v>5</v>
      </c>
      <c r="B10" s="9"/>
    </row>
    <row r="11" spans="1:5" ht="19">
      <c r="A11">
        <v>1</v>
      </c>
      <c r="B11" s="7"/>
      <c r="D11" s="4"/>
      <c r="E11" s="4"/>
    </row>
    <row r="12" spans="1:5" ht="19">
      <c r="A12">
        <v>2</v>
      </c>
      <c r="B12" s="7"/>
      <c r="D12" s="4"/>
      <c r="E12" s="4"/>
    </row>
    <row r="13" spans="1:5" ht="19">
      <c r="A13">
        <v>3</v>
      </c>
      <c r="B13" s="9"/>
    </row>
    <row r="14" spans="1:5" ht="19">
      <c r="A14">
        <v>4</v>
      </c>
      <c r="B14" s="9"/>
    </row>
    <row r="15" spans="1:5" ht="19">
      <c r="B15" s="9"/>
    </row>
    <row r="16" spans="1:5" ht="19">
      <c r="A16" t="s">
        <v>6</v>
      </c>
      <c r="B16" s="9"/>
    </row>
    <row r="17" spans="1:5" ht="19">
      <c r="A17">
        <v>1</v>
      </c>
      <c r="B17" s="7"/>
      <c r="D17" s="4"/>
      <c r="E17" s="4"/>
    </row>
    <row r="18" spans="1:5" ht="19">
      <c r="A18">
        <v>2</v>
      </c>
      <c r="B18" s="7"/>
      <c r="D18" s="4"/>
      <c r="E18" s="4"/>
    </row>
    <row r="19" spans="1:5" ht="19">
      <c r="A19">
        <v>3</v>
      </c>
      <c r="B19" s="9"/>
    </row>
    <row r="20" spans="1:5" ht="19">
      <c r="A20">
        <v>4</v>
      </c>
      <c r="B20" s="9"/>
    </row>
    <row r="21" spans="1:5" ht="19">
      <c r="B21" s="9"/>
    </row>
    <row r="22" spans="1:5" ht="19">
      <c r="A22" t="s">
        <v>7</v>
      </c>
      <c r="B22" s="9"/>
    </row>
    <row r="23" spans="1:5" ht="19">
      <c r="A23">
        <v>1</v>
      </c>
      <c r="B23" s="7"/>
      <c r="D23" s="4"/>
      <c r="E23" s="4"/>
    </row>
    <row r="24" spans="1:5" ht="19">
      <c r="A24">
        <v>2</v>
      </c>
      <c r="B24" s="7"/>
      <c r="D24" s="4"/>
      <c r="E24" s="4"/>
    </row>
    <row r="25" spans="1:5" ht="19">
      <c r="A25">
        <v>3</v>
      </c>
      <c r="B25" s="7"/>
      <c r="D25" s="4"/>
      <c r="E25" s="4"/>
    </row>
    <row r="26" spans="1:5" ht="19">
      <c r="A26">
        <v>4</v>
      </c>
      <c r="B26" s="7"/>
      <c r="D26" s="4"/>
      <c r="E26" s="4"/>
    </row>
    <row r="27" spans="1:5" ht="19">
      <c r="A27">
        <v>5</v>
      </c>
      <c r="B27" s="7"/>
      <c r="D27" s="4"/>
      <c r="E2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1"/>
  <sheetViews>
    <sheetView tabSelected="1" workbookViewId="0">
      <selection activeCell="E27" sqref="E27"/>
    </sheetView>
  </sheetViews>
  <sheetFormatPr baseColWidth="10" defaultRowHeight="19"/>
  <cols>
    <col min="1" max="1" width="10.83203125" style="155"/>
    <col min="2" max="2" width="3.83203125" style="155" hidden="1" customWidth="1"/>
    <col min="3" max="3" width="19.6640625" style="155" customWidth="1"/>
    <col min="4" max="7" width="10.83203125" style="155"/>
    <col min="8" max="8" width="21.5" style="155" customWidth="1"/>
    <col min="9" max="12" width="10.83203125" style="155"/>
    <col min="13" max="13" width="20.5" style="155" customWidth="1"/>
    <col min="14" max="17" width="10.83203125" style="155"/>
    <col min="18" max="18" width="16.33203125" style="155" customWidth="1"/>
    <col min="19" max="257" width="10.83203125" style="155"/>
    <col min="258" max="258" width="3.83203125" style="155" customWidth="1"/>
    <col min="259" max="259" width="15.83203125" style="155" customWidth="1"/>
    <col min="260" max="263" width="10.83203125" style="155"/>
    <col min="264" max="264" width="15.33203125" style="155" customWidth="1"/>
    <col min="265" max="268" width="10.83203125" style="155"/>
    <col min="269" max="269" width="15.1640625" style="155" customWidth="1"/>
    <col min="270" max="273" width="10.83203125" style="155"/>
    <col min="274" max="274" width="16.33203125" style="155" customWidth="1"/>
    <col min="275" max="513" width="10.83203125" style="155"/>
    <col min="514" max="514" width="3.83203125" style="155" customWidth="1"/>
    <col min="515" max="515" width="15.83203125" style="155" customWidth="1"/>
    <col min="516" max="519" width="10.83203125" style="155"/>
    <col min="520" max="520" width="15.33203125" style="155" customWidth="1"/>
    <col min="521" max="524" width="10.83203125" style="155"/>
    <col min="525" max="525" width="15.1640625" style="155" customWidth="1"/>
    <col min="526" max="529" width="10.83203125" style="155"/>
    <col min="530" max="530" width="16.33203125" style="155" customWidth="1"/>
    <col min="531" max="769" width="10.83203125" style="155"/>
    <col min="770" max="770" width="3.83203125" style="155" customWidth="1"/>
    <col min="771" max="771" width="15.83203125" style="155" customWidth="1"/>
    <col min="772" max="775" width="10.83203125" style="155"/>
    <col min="776" max="776" width="15.33203125" style="155" customWidth="1"/>
    <col min="777" max="780" width="10.83203125" style="155"/>
    <col min="781" max="781" width="15.1640625" style="155" customWidth="1"/>
    <col min="782" max="785" width="10.83203125" style="155"/>
    <col min="786" max="786" width="16.33203125" style="155" customWidth="1"/>
    <col min="787" max="1025" width="10.83203125" style="155"/>
    <col min="1026" max="1026" width="3.83203125" style="155" customWidth="1"/>
    <col min="1027" max="1027" width="15.83203125" style="155" customWidth="1"/>
    <col min="1028" max="1031" width="10.83203125" style="155"/>
    <col min="1032" max="1032" width="15.33203125" style="155" customWidth="1"/>
    <col min="1033" max="1036" width="10.83203125" style="155"/>
    <col min="1037" max="1037" width="15.1640625" style="155" customWidth="1"/>
    <col min="1038" max="1041" width="10.83203125" style="155"/>
    <col min="1042" max="1042" width="16.33203125" style="155" customWidth="1"/>
    <col min="1043" max="1281" width="10.83203125" style="155"/>
    <col min="1282" max="1282" width="3.83203125" style="155" customWidth="1"/>
    <col min="1283" max="1283" width="15.83203125" style="155" customWidth="1"/>
    <col min="1284" max="1287" width="10.83203125" style="155"/>
    <col min="1288" max="1288" width="15.33203125" style="155" customWidth="1"/>
    <col min="1289" max="1292" width="10.83203125" style="155"/>
    <col min="1293" max="1293" width="15.1640625" style="155" customWidth="1"/>
    <col min="1294" max="1297" width="10.83203125" style="155"/>
    <col min="1298" max="1298" width="16.33203125" style="155" customWidth="1"/>
    <col min="1299" max="1537" width="10.83203125" style="155"/>
    <col min="1538" max="1538" width="3.83203125" style="155" customWidth="1"/>
    <col min="1539" max="1539" width="15.83203125" style="155" customWidth="1"/>
    <col min="1540" max="1543" width="10.83203125" style="155"/>
    <col min="1544" max="1544" width="15.33203125" style="155" customWidth="1"/>
    <col min="1545" max="1548" width="10.83203125" style="155"/>
    <col min="1549" max="1549" width="15.1640625" style="155" customWidth="1"/>
    <col min="1550" max="1553" width="10.83203125" style="155"/>
    <col min="1554" max="1554" width="16.33203125" style="155" customWidth="1"/>
    <col min="1555" max="1793" width="10.83203125" style="155"/>
    <col min="1794" max="1794" width="3.83203125" style="155" customWidth="1"/>
    <col min="1795" max="1795" width="15.83203125" style="155" customWidth="1"/>
    <col min="1796" max="1799" width="10.83203125" style="155"/>
    <col min="1800" max="1800" width="15.33203125" style="155" customWidth="1"/>
    <col min="1801" max="1804" width="10.83203125" style="155"/>
    <col min="1805" max="1805" width="15.1640625" style="155" customWidth="1"/>
    <col min="1806" max="1809" width="10.83203125" style="155"/>
    <col min="1810" max="1810" width="16.33203125" style="155" customWidth="1"/>
    <col min="1811" max="2049" width="10.83203125" style="155"/>
    <col min="2050" max="2050" width="3.83203125" style="155" customWidth="1"/>
    <col min="2051" max="2051" width="15.83203125" style="155" customWidth="1"/>
    <col min="2052" max="2055" width="10.83203125" style="155"/>
    <col min="2056" max="2056" width="15.33203125" style="155" customWidth="1"/>
    <col min="2057" max="2060" width="10.83203125" style="155"/>
    <col min="2061" max="2061" width="15.1640625" style="155" customWidth="1"/>
    <col min="2062" max="2065" width="10.83203125" style="155"/>
    <col min="2066" max="2066" width="16.33203125" style="155" customWidth="1"/>
    <col min="2067" max="2305" width="10.83203125" style="155"/>
    <col min="2306" max="2306" width="3.83203125" style="155" customWidth="1"/>
    <col min="2307" max="2307" width="15.83203125" style="155" customWidth="1"/>
    <col min="2308" max="2311" width="10.83203125" style="155"/>
    <col min="2312" max="2312" width="15.33203125" style="155" customWidth="1"/>
    <col min="2313" max="2316" width="10.83203125" style="155"/>
    <col min="2317" max="2317" width="15.1640625" style="155" customWidth="1"/>
    <col min="2318" max="2321" width="10.83203125" style="155"/>
    <col min="2322" max="2322" width="16.33203125" style="155" customWidth="1"/>
    <col min="2323" max="2561" width="10.83203125" style="155"/>
    <col min="2562" max="2562" width="3.83203125" style="155" customWidth="1"/>
    <col min="2563" max="2563" width="15.83203125" style="155" customWidth="1"/>
    <col min="2564" max="2567" width="10.83203125" style="155"/>
    <col min="2568" max="2568" width="15.33203125" style="155" customWidth="1"/>
    <col min="2569" max="2572" width="10.83203125" style="155"/>
    <col min="2573" max="2573" width="15.1640625" style="155" customWidth="1"/>
    <col min="2574" max="2577" width="10.83203125" style="155"/>
    <col min="2578" max="2578" width="16.33203125" style="155" customWidth="1"/>
    <col min="2579" max="2817" width="10.83203125" style="155"/>
    <col min="2818" max="2818" width="3.83203125" style="155" customWidth="1"/>
    <col min="2819" max="2819" width="15.83203125" style="155" customWidth="1"/>
    <col min="2820" max="2823" width="10.83203125" style="155"/>
    <col min="2824" max="2824" width="15.33203125" style="155" customWidth="1"/>
    <col min="2825" max="2828" width="10.83203125" style="155"/>
    <col min="2829" max="2829" width="15.1640625" style="155" customWidth="1"/>
    <col min="2830" max="2833" width="10.83203125" style="155"/>
    <col min="2834" max="2834" width="16.33203125" style="155" customWidth="1"/>
    <col min="2835" max="3073" width="10.83203125" style="155"/>
    <col min="3074" max="3074" width="3.83203125" style="155" customWidth="1"/>
    <col min="3075" max="3075" width="15.83203125" style="155" customWidth="1"/>
    <col min="3076" max="3079" width="10.83203125" style="155"/>
    <col min="3080" max="3080" width="15.33203125" style="155" customWidth="1"/>
    <col min="3081" max="3084" width="10.83203125" style="155"/>
    <col min="3085" max="3085" width="15.1640625" style="155" customWidth="1"/>
    <col min="3086" max="3089" width="10.83203125" style="155"/>
    <col min="3090" max="3090" width="16.33203125" style="155" customWidth="1"/>
    <col min="3091" max="3329" width="10.83203125" style="155"/>
    <col min="3330" max="3330" width="3.83203125" style="155" customWidth="1"/>
    <col min="3331" max="3331" width="15.83203125" style="155" customWidth="1"/>
    <col min="3332" max="3335" width="10.83203125" style="155"/>
    <col min="3336" max="3336" width="15.33203125" style="155" customWidth="1"/>
    <col min="3337" max="3340" width="10.83203125" style="155"/>
    <col min="3341" max="3341" width="15.1640625" style="155" customWidth="1"/>
    <col min="3342" max="3345" width="10.83203125" style="155"/>
    <col min="3346" max="3346" width="16.33203125" style="155" customWidth="1"/>
    <col min="3347" max="3585" width="10.83203125" style="155"/>
    <col min="3586" max="3586" width="3.83203125" style="155" customWidth="1"/>
    <col min="3587" max="3587" width="15.83203125" style="155" customWidth="1"/>
    <col min="3588" max="3591" width="10.83203125" style="155"/>
    <col min="3592" max="3592" width="15.33203125" style="155" customWidth="1"/>
    <col min="3593" max="3596" width="10.83203125" style="155"/>
    <col min="3597" max="3597" width="15.1640625" style="155" customWidth="1"/>
    <col min="3598" max="3601" width="10.83203125" style="155"/>
    <col min="3602" max="3602" width="16.33203125" style="155" customWidth="1"/>
    <col min="3603" max="3841" width="10.83203125" style="155"/>
    <col min="3842" max="3842" width="3.83203125" style="155" customWidth="1"/>
    <col min="3843" max="3843" width="15.83203125" style="155" customWidth="1"/>
    <col min="3844" max="3847" width="10.83203125" style="155"/>
    <col min="3848" max="3848" width="15.33203125" style="155" customWidth="1"/>
    <col min="3849" max="3852" width="10.83203125" style="155"/>
    <col min="3853" max="3853" width="15.1640625" style="155" customWidth="1"/>
    <col min="3854" max="3857" width="10.83203125" style="155"/>
    <col min="3858" max="3858" width="16.33203125" style="155" customWidth="1"/>
    <col min="3859" max="4097" width="10.83203125" style="155"/>
    <col min="4098" max="4098" width="3.83203125" style="155" customWidth="1"/>
    <col min="4099" max="4099" width="15.83203125" style="155" customWidth="1"/>
    <col min="4100" max="4103" width="10.83203125" style="155"/>
    <col min="4104" max="4104" width="15.33203125" style="155" customWidth="1"/>
    <col min="4105" max="4108" width="10.83203125" style="155"/>
    <col min="4109" max="4109" width="15.1640625" style="155" customWidth="1"/>
    <col min="4110" max="4113" width="10.83203125" style="155"/>
    <col min="4114" max="4114" width="16.33203125" style="155" customWidth="1"/>
    <col min="4115" max="4353" width="10.83203125" style="155"/>
    <col min="4354" max="4354" width="3.83203125" style="155" customWidth="1"/>
    <col min="4355" max="4355" width="15.83203125" style="155" customWidth="1"/>
    <col min="4356" max="4359" width="10.83203125" style="155"/>
    <col min="4360" max="4360" width="15.33203125" style="155" customWidth="1"/>
    <col min="4361" max="4364" width="10.83203125" style="155"/>
    <col min="4365" max="4365" width="15.1640625" style="155" customWidth="1"/>
    <col min="4366" max="4369" width="10.83203125" style="155"/>
    <col min="4370" max="4370" width="16.33203125" style="155" customWidth="1"/>
    <col min="4371" max="4609" width="10.83203125" style="155"/>
    <col min="4610" max="4610" width="3.83203125" style="155" customWidth="1"/>
    <col min="4611" max="4611" width="15.83203125" style="155" customWidth="1"/>
    <col min="4612" max="4615" width="10.83203125" style="155"/>
    <col min="4616" max="4616" width="15.33203125" style="155" customWidth="1"/>
    <col min="4617" max="4620" width="10.83203125" style="155"/>
    <col min="4621" max="4621" width="15.1640625" style="155" customWidth="1"/>
    <col min="4622" max="4625" width="10.83203125" style="155"/>
    <col min="4626" max="4626" width="16.33203125" style="155" customWidth="1"/>
    <col min="4627" max="4865" width="10.83203125" style="155"/>
    <col min="4866" max="4866" width="3.83203125" style="155" customWidth="1"/>
    <col min="4867" max="4867" width="15.83203125" style="155" customWidth="1"/>
    <col min="4868" max="4871" width="10.83203125" style="155"/>
    <col min="4872" max="4872" width="15.33203125" style="155" customWidth="1"/>
    <col min="4873" max="4876" width="10.83203125" style="155"/>
    <col min="4877" max="4877" width="15.1640625" style="155" customWidth="1"/>
    <col min="4878" max="4881" width="10.83203125" style="155"/>
    <col min="4882" max="4882" width="16.33203125" style="155" customWidth="1"/>
    <col min="4883" max="5121" width="10.83203125" style="155"/>
    <col min="5122" max="5122" width="3.83203125" style="155" customWidth="1"/>
    <col min="5123" max="5123" width="15.83203125" style="155" customWidth="1"/>
    <col min="5124" max="5127" width="10.83203125" style="155"/>
    <col min="5128" max="5128" width="15.33203125" style="155" customWidth="1"/>
    <col min="5129" max="5132" width="10.83203125" style="155"/>
    <col min="5133" max="5133" width="15.1640625" style="155" customWidth="1"/>
    <col min="5134" max="5137" width="10.83203125" style="155"/>
    <col min="5138" max="5138" width="16.33203125" style="155" customWidth="1"/>
    <col min="5139" max="5377" width="10.83203125" style="155"/>
    <col min="5378" max="5378" width="3.83203125" style="155" customWidth="1"/>
    <col min="5379" max="5379" width="15.83203125" style="155" customWidth="1"/>
    <col min="5380" max="5383" width="10.83203125" style="155"/>
    <col min="5384" max="5384" width="15.33203125" style="155" customWidth="1"/>
    <col min="5385" max="5388" width="10.83203125" style="155"/>
    <col min="5389" max="5389" width="15.1640625" style="155" customWidth="1"/>
    <col min="5390" max="5393" width="10.83203125" style="155"/>
    <col min="5394" max="5394" width="16.33203125" style="155" customWidth="1"/>
    <col min="5395" max="5633" width="10.83203125" style="155"/>
    <col min="5634" max="5634" width="3.83203125" style="155" customWidth="1"/>
    <col min="5635" max="5635" width="15.83203125" style="155" customWidth="1"/>
    <col min="5636" max="5639" width="10.83203125" style="155"/>
    <col min="5640" max="5640" width="15.33203125" style="155" customWidth="1"/>
    <col min="5641" max="5644" width="10.83203125" style="155"/>
    <col min="5645" max="5645" width="15.1640625" style="155" customWidth="1"/>
    <col min="5646" max="5649" width="10.83203125" style="155"/>
    <col min="5650" max="5650" width="16.33203125" style="155" customWidth="1"/>
    <col min="5651" max="5889" width="10.83203125" style="155"/>
    <col min="5890" max="5890" width="3.83203125" style="155" customWidth="1"/>
    <col min="5891" max="5891" width="15.83203125" style="155" customWidth="1"/>
    <col min="5892" max="5895" width="10.83203125" style="155"/>
    <col min="5896" max="5896" width="15.33203125" style="155" customWidth="1"/>
    <col min="5897" max="5900" width="10.83203125" style="155"/>
    <col min="5901" max="5901" width="15.1640625" style="155" customWidth="1"/>
    <col min="5902" max="5905" width="10.83203125" style="155"/>
    <col min="5906" max="5906" width="16.33203125" style="155" customWidth="1"/>
    <col min="5907" max="6145" width="10.83203125" style="155"/>
    <col min="6146" max="6146" width="3.83203125" style="155" customWidth="1"/>
    <col min="6147" max="6147" width="15.83203125" style="155" customWidth="1"/>
    <col min="6148" max="6151" width="10.83203125" style="155"/>
    <col min="6152" max="6152" width="15.33203125" style="155" customWidth="1"/>
    <col min="6153" max="6156" width="10.83203125" style="155"/>
    <col min="6157" max="6157" width="15.1640625" style="155" customWidth="1"/>
    <col min="6158" max="6161" width="10.83203125" style="155"/>
    <col min="6162" max="6162" width="16.33203125" style="155" customWidth="1"/>
    <col min="6163" max="6401" width="10.83203125" style="155"/>
    <col min="6402" max="6402" width="3.83203125" style="155" customWidth="1"/>
    <col min="6403" max="6403" width="15.83203125" style="155" customWidth="1"/>
    <col min="6404" max="6407" width="10.83203125" style="155"/>
    <col min="6408" max="6408" width="15.33203125" style="155" customWidth="1"/>
    <col min="6409" max="6412" width="10.83203125" style="155"/>
    <col min="6413" max="6413" width="15.1640625" style="155" customWidth="1"/>
    <col min="6414" max="6417" width="10.83203125" style="155"/>
    <col min="6418" max="6418" width="16.33203125" style="155" customWidth="1"/>
    <col min="6419" max="6657" width="10.83203125" style="155"/>
    <col min="6658" max="6658" width="3.83203125" style="155" customWidth="1"/>
    <col min="6659" max="6659" width="15.83203125" style="155" customWidth="1"/>
    <col min="6660" max="6663" width="10.83203125" style="155"/>
    <col min="6664" max="6664" width="15.33203125" style="155" customWidth="1"/>
    <col min="6665" max="6668" width="10.83203125" style="155"/>
    <col min="6669" max="6669" width="15.1640625" style="155" customWidth="1"/>
    <col min="6670" max="6673" width="10.83203125" style="155"/>
    <col min="6674" max="6674" width="16.33203125" style="155" customWidth="1"/>
    <col min="6675" max="6913" width="10.83203125" style="155"/>
    <col min="6914" max="6914" width="3.83203125" style="155" customWidth="1"/>
    <col min="6915" max="6915" width="15.83203125" style="155" customWidth="1"/>
    <col min="6916" max="6919" width="10.83203125" style="155"/>
    <col min="6920" max="6920" width="15.33203125" style="155" customWidth="1"/>
    <col min="6921" max="6924" width="10.83203125" style="155"/>
    <col min="6925" max="6925" width="15.1640625" style="155" customWidth="1"/>
    <col min="6926" max="6929" width="10.83203125" style="155"/>
    <col min="6930" max="6930" width="16.33203125" style="155" customWidth="1"/>
    <col min="6931" max="7169" width="10.83203125" style="155"/>
    <col min="7170" max="7170" width="3.83203125" style="155" customWidth="1"/>
    <col min="7171" max="7171" width="15.83203125" style="155" customWidth="1"/>
    <col min="7172" max="7175" width="10.83203125" style="155"/>
    <col min="7176" max="7176" width="15.33203125" style="155" customWidth="1"/>
    <col min="7177" max="7180" width="10.83203125" style="155"/>
    <col min="7181" max="7181" width="15.1640625" style="155" customWidth="1"/>
    <col min="7182" max="7185" width="10.83203125" style="155"/>
    <col min="7186" max="7186" width="16.33203125" style="155" customWidth="1"/>
    <col min="7187" max="7425" width="10.83203125" style="155"/>
    <col min="7426" max="7426" width="3.83203125" style="155" customWidth="1"/>
    <col min="7427" max="7427" width="15.83203125" style="155" customWidth="1"/>
    <col min="7428" max="7431" width="10.83203125" style="155"/>
    <col min="7432" max="7432" width="15.33203125" style="155" customWidth="1"/>
    <col min="7433" max="7436" width="10.83203125" style="155"/>
    <col min="7437" max="7437" width="15.1640625" style="155" customWidth="1"/>
    <col min="7438" max="7441" width="10.83203125" style="155"/>
    <col min="7442" max="7442" width="16.33203125" style="155" customWidth="1"/>
    <col min="7443" max="7681" width="10.83203125" style="155"/>
    <col min="7682" max="7682" width="3.83203125" style="155" customWidth="1"/>
    <col min="7683" max="7683" width="15.83203125" style="155" customWidth="1"/>
    <col min="7684" max="7687" width="10.83203125" style="155"/>
    <col min="7688" max="7688" width="15.33203125" style="155" customWidth="1"/>
    <col min="7689" max="7692" width="10.83203125" style="155"/>
    <col min="7693" max="7693" width="15.1640625" style="155" customWidth="1"/>
    <col min="7694" max="7697" width="10.83203125" style="155"/>
    <col min="7698" max="7698" width="16.33203125" style="155" customWidth="1"/>
    <col min="7699" max="7937" width="10.83203125" style="155"/>
    <col min="7938" max="7938" width="3.83203125" style="155" customWidth="1"/>
    <col min="7939" max="7939" width="15.83203125" style="155" customWidth="1"/>
    <col min="7940" max="7943" width="10.83203125" style="155"/>
    <col min="7944" max="7944" width="15.33203125" style="155" customWidth="1"/>
    <col min="7945" max="7948" width="10.83203125" style="155"/>
    <col min="7949" max="7949" width="15.1640625" style="155" customWidth="1"/>
    <col min="7950" max="7953" width="10.83203125" style="155"/>
    <col min="7954" max="7954" width="16.33203125" style="155" customWidth="1"/>
    <col min="7955" max="8193" width="10.83203125" style="155"/>
    <col min="8194" max="8194" width="3.83203125" style="155" customWidth="1"/>
    <col min="8195" max="8195" width="15.83203125" style="155" customWidth="1"/>
    <col min="8196" max="8199" width="10.83203125" style="155"/>
    <col min="8200" max="8200" width="15.33203125" style="155" customWidth="1"/>
    <col min="8201" max="8204" width="10.83203125" style="155"/>
    <col min="8205" max="8205" width="15.1640625" style="155" customWidth="1"/>
    <col min="8206" max="8209" width="10.83203125" style="155"/>
    <col min="8210" max="8210" width="16.33203125" style="155" customWidth="1"/>
    <col min="8211" max="8449" width="10.83203125" style="155"/>
    <col min="8450" max="8450" width="3.83203125" style="155" customWidth="1"/>
    <col min="8451" max="8451" width="15.83203125" style="155" customWidth="1"/>
    <col min="8452" max="8455" width="10.83203125" style="155"/>
    <col min="8456" max="8456" width="15.33203125" style="155" customWidth="1"/>
    <col min="8457" max="8460" width="10.83203125" style="155"/>
    <col min="8461" max="8461" width="15.1640625" style="155" customWidth="1"/>
    <col min="8462" max="8465" width="10.83203125" style="155"/>
    <col min="8466" max="8466" width="16.33203125" style="155" customWidth="1"/>
    <col min="8467" max="8705" width="10.83203125" style="155"/>
    <col min="8706" max="8706" width="3.83203125" style="155" customWidth="1"/>
    <col min="8707" max="8707" width="15.83203125" style="155" customWidth="1"/>
    <col min="8708" max="8711" width="10.83203125" style="155"/>
    <col min="8712" max="8712" width="15.33203125" style="155" customWidth="1"/>
    <col min="8713" max="8716" width="10.83203125" style="155"/>
    <col min="8717" max="8717" width="15.1640625" style="155" customWidth="1"/>
    <col min="8718" max="8721" width="10.83203125" style="155"/>
    <col min="8722" max="8722" width="16.33203125" style="155" customWidth="1"/>
    <col min="8723" max="8961" width="10.83203125" style="155"/>
    <col min="8962" max="8962" width="3.83203125" style="155" customWidth="1"/>
    <col min="8963" max="8963" width="15.83203125" style="155" customWidth="1"/>
    <col min="8964" max="8967" width="10.83203125" style="155"/>
    <col min="8968" max="8968" width="15.33203125" style="155" customWidth="1"/>
    <col min="8969" max="8972" width="10.83203125" style="155"/>
    <col min="8973" max="8973" width="15.1640625" style="155" customWidth="1"/>
    <col min="8974" max="8977" width="10.83203125" style="155"/>
    <col min="8978" max="8978" width="16.33203125" style="155" customWidth="1"/>
    <col min="8979" max="9217" width="10.83203125" style="155"/>
    <col min="9218" max="9218" width="3.83203125" style="155" customWidth="1"/>
    <col min="9219" max="9219" width="15.83203125" style="155" customWidth="1"/>
    <col min="9220" max="9223" width="10.83203125" style="155"/>
    <col min="9224" max="9224" width="15.33203125" style="155" customWidth="1"/>
    <col min="9225" max="9228" width="10.83203125" style="155"/>
    <col min="9229" max="9229" width="15.1640625" style="155" customWidth="1"/>
    <col min="9230" max="9233" width="10.83203125" style="155"/>
    <col min="9234" max="9234" width="16.33203125" style="155" customWidth="1"/>
    <col min="9235" max="9473" width="10.83203125" style="155"/>
    <col min="9474" max="9474" width="3.83203125" style="155" customWidth="1"/>
    <col min="9475" max="9475" width="15.83203125" style="155" customWidth="1"/>
    <col min="9476" max="9479" width="10.83203125" style="155"/>
    <col min="9480" max="9480" width="15.33203125" style="155" customWidth="1"/>
    <col min="9481" max="9484" width="10.83203125" style="155"/>
    <col min="9485" max="9485" width="15.1640625" style="155" customWidth="1"/>
    <col min="9486" max="9489" width="10.83203125" style="155"/>
    <col min="9490" max="9490" width="16.33203125" style="155" customWidth="1"/>
    <col min="9491" max="9729" width="10.83203125" style="155"/>
    <col min="9730" max="9730" width="3.83203125" style="155" customWidth="1"/>
    <col min="9731" max="9731" width="15.83203125" style="155" customWidth="1"/>
    <col min="9732" max="9735" width="10.83203125" style="155"/>
    <col min="9736" max="9736" width="15.33203125" style="155" customWidth="1"/>
    <col min="9737" max="9740" width="10.83203125" style="155"/>
    <col min="9741" max="9741" width="15.1640625" style="155" customWidth="1"/>
    <col min="9742" max="9745" width="10.83203125" style="155"/>
    <col min="9746" max="9746" width="16.33203125" style="155" customWidth="1"/>
    <col min="9747" max="9985" width="10.83203125" style="155"/>
    <col min="9986" max="9986" width="3.83203125" style="155" customWidth="1"/>
    <col min="9987" max="9987" width="15.83203125" style="155" customWidth="1"/>
    <col min="9988" max="9991" width="10.83203125" style="155"/>
    <col min="9992" max="9992" width="15.33203125" style="155" customWidth="1"/>
    <col min="9993" max="9996" width="10.83203125" style="155"/>
    <col min="9997" max="9997" width="15.1640625" style="155" customWidth="1"/>
    <col min="9998" max="10001" width="10.83203125" style="155"/>
    <col min="10002" max="10002" width="16.33203125" style="155" customWidth="1"/>
    <col min="10003" max="10241" width="10.83203125" style="155"/>
    <col min="10242" max="10242" width="3.83203125" style="155" customWidth="1"/>
    <col min="10243" max="10243" width="15.83203125" style="155" customWidth="1"/>
    <col min="10244" max="10247" width="10.83203125" style="155"/>
    <col min="10248" max="10248" width="15.33203125" style="155" customWidth="1"/>
    <col min="10249" max="10252" width="10.83203125" style="155"/>
    <col min="10253" max="10253" width="15.1640625" style="155" customWidth="1"/>
    <col min="10254" max="10257" width="10.83203125" style="155"/>
    <col min="10258" max="10258" width="16.33203125" style="155" customWidth="1"/>
    <col min="10259" max="10497" width="10.83203125" style="155"/>
    <col min="10498" max="10498" width="3.83203125" style="155" customWidth="1"/>
    <col min="10499" max="10499" width="15.83203125" style="155" customWidth="1"/>
    <col min="10500" max="10503" width="10.83203125" style="155"/>
    <col min="10504" max="10504" width="15.33203125" style="155" customWidth="1"/>
    <col min="10505" max="10508" width="10.83203125" style="155"/>
    <col min="10509" max="10509" width="15.1640625" style="155" customWidth="1"/>
    <col min="10510" max="10513" width="10.83203125" style="155"/>
    <col min="10514" max="10514" width="16.33203125" style="155" customWidth="1"/>
    <col min="10515" max="10753" width="10.83203125" style="155"/>
    <col min="10754" max="10754" width="3.83203125" style="155" customWidth="1"/>
    <col min="10755" max="10755" width="15.83203125" style="155" customWidth="1"/>
    <col min="10756" max="10759" width="10.83203125" style="155"/>
    <col min="10760" max="10760" width="15.33203125" style="155" customWidth="1"/>
    <col min="10761" max="10764" width="10.83203125" style="155"/>
    <col min="10765" max="10765" width="15.1640625" style="155" customWidth="1"/>
    <col min="10766" max="10769" width="10.83203125" style="155"/>
    <col min="10770" max="10770" width="16.33203125" style="155" customWidth="1"/>
    <col min="10771" max="11009" width="10.83203125" style="155"/>
    <col min="11010" max="11010" width="3.83203125" style="155" customWidth="1"/>
    <col min="11011" max="11011" width="15.83203125" style="155" customWidth="1"/>
    <col min="11012" max="11015" width="10.83203125" style="155"/>
    <col min="11016" max="11016" width="15.33203125" style="155" customWidth="1"/>
    <col min="11017" max="11020" width="10.83203125" style="155"/>
    <col min="11021" max="11021" width="15.1640625" style="155" customWidth="1"/>
    <col min="11022" max="11025" width="10.83203125" style="155"/>
    <col min="11026" max="11026" width="16.33203125" style="155" customWidth="1"/>
    <col min="11027" max="11265" width="10.83203125" style="155"/>
    <col min="11266" max="11266" width="3.83203125" style="155" customWidth="1"/>
    <col min="11267" max="11267" width="15.83203125" style="155" customWidth="1"/>
    <col min="11268" max="11271" width="10.83203125" style="155"/>
    <col min="11272" max="11272" width="15.33203125" style="155" customWidth="1"/>
    <col min="11273" max="11276" width="10.83203125" style="155"/>
    <col min="11277" max="11277" width="15.1640625" style="155" customWidth="1"/>
    <col min="11278" max="11281" width="10.83203125" style="155"/>
    <col min="11282" max="11282" width="16.33203125" style="155" customWidth="1"/>
    <col min="11283" max="11521" width="10.83203125" style="155"/>
    <col min="11522" max="11522" width="3.83203125" style="155" customWidth="1"/>
    <col min="11523" max="11523" width="15.83203125" style="155" customWidth="1"/>
    <col min="11524" max="11527" width="10.83203125" style="155"/>
    <col min="11528" max="11528" width="15.33203125" style="155" customWidth="1"/>
    <col min="11529" max="11532" width="10.83203125" style="155"/>
    <col min="11533" max="11533" width="15.1640625" style="155" customWidth="1"/>
    <col min="11534" max="11537" width="10.83203125" style="155"/>
    <col min="11538" max="11538" width="16.33203125" style="155" customWidth="1"/>
    <col min="11539" max="11777" width="10.83203125" style="155"/>
    <col min="11778" max="11778" width="3.83203125" style="155" customWidth="1"/>
    <col min="11779" max="11779" width="15.83203125" style="155" customWidth="1"/>
    <col min="11780" max="11783" width="10.83203125" style="155"/>
    <col min="11784" max="11784" width="15.33203125" style="155" customWidth="1"/>
    <col min="11785" max="11788" width="10.83203125" style="155"/>
    <col min="11789" max="11789" width="15.1640625" style="155" customWidth="1"/>
    <col min="11790" max="11793" width="10.83203125" style="155"/>
    <col min="11794" max="11794" width="16.33203125" style="155" customWidth="1"/>
    <col min="11795" max="12033" width="10.83203125" style="155"/>
    <col min="12034" max="12034" width="3.83203125" style="155" customWidth="1"/>
    <col min="12035" max="12035" width="15.83203125" style="155" customWidth="1"/>
    <col min="12036" max="12039" width="10.83203125" style="155"/>
    <col min="12040" max="12040" width="15.33203125" style="155" customWidth="1"/>
    <col min="12041" max="12044" width="10.83203125" style="155"/>
    <col min="12045" max="12045" width="15.1640625" style="155" customWidth="1"/>
    <col min="12046" max="12049" width="10.83203125" style="155"/>
    <col min="12050" max="12050" width="16.33203125" style="155" customWidth="1"/>
    <col min="12051" max="12289" width="10.83203125" style="155"/>
    <col min="12290" max="12290" width="3.83203125" style="155" customWidth="1"/>
    <col min="12291" max="12291" width="15.83203125" style="155" customWidth="1"/>
    <col min="12292" max="12295" width="10.83203125" style="155"/>
    <col min="12296" max="12296" width="15.33203125" style="155" customWidth="1"/>
    <col min="12297" max="12300" width="10.83203125" style="155"/>
    <col min="12301" max="12301" width="15.1640625" style="155" customWidth="1"/>
    <col min="12302" max="12305" width="10.83203125" style="155"/>
    <col min="12306" max="12306" width="16.33203125" style="155" customWidth="1"/>
    <col min="12307" max="12545" width="10.83203125" style="155"/>
    <col min="12546" max="12546" width="3.83203125" style="155" customWidth="1"/>
    <col min="12547" max="12547" width="15.83203125" style="155" customWidth="1"/>
    <col min="12548" max="12551" width="10.83203125" style="155"/>
    <col min="12552" max="12552" width="15.33203125" style="155" customWidth="1"/>
    <col min="12553" max="12556" width="10.83203125" style="155"/>
    <col min="12557" max="12557" width="15.1640625" style="155" customWidth="1"/>
    <col min="12558" max="12561" width="10.83203125" style="155"/>
    <col min="12562" max="12562" width="16.33203125" style="155" customWidth="1"/>
    <col min="12563" max="12801" width="10.83203125" style="155"/>
    <col min="12802" max="12802" width="3.83203125" style="155" customWidth="1"/>
    <col min="12803" max="12803" width="15.83203125" style="155" customWidth="1"/>
    <col min="12804" max="12807" width="10.83203125" style="155"/>
    <col min="12808" max="12808" width="15.33203125" style="155" customWidth="1"/>
    <col min="12809" max="12812" width="10.83203125" style="155"/>
    <col min="12813" max="12813" width="15.1640625" style="155" customWidth="1"/>
    <col min="12814" max="12817" width="10.83203125" style="155"/>
    <col min="12818" max="12818" width="16.33203125" style="155" customWidth="1"/>
    <col min="12819" max="13057" width="10.83203125" style="155"/>
    <col min="13058" max="13058" width="3.83203125" style="155" customWidth="1"/>
    <col min="13059" max="13059" width="15.83203125" style="155" customWidth="1"/>
    <col min="13060" max="13063" width="10.83203125" style="155"/>
    <col min="13064" max="13064" width="15.33203125" style="155" customWidth="1"/>
    <col min="13065" max="13068" width="10.83203125" style="155"/>
    <col min="13069" max="13069" width="15.1640625" style="155" customWidth="1"/>
    <col min="13070" max="13073" width="10.83203125" style="155"/>
    <col min="13074" max="13074" width="16.33203125" style="155" customWidth="1"/>
    <col min="13075" max="13313" width="10.83203125" style="155"/>
    <col min="13314" max="13314" width="3.83203125" style="155" customWidth="1"/>
    <col min="13315" max="13315" width="15.83203125" style="155" customWidth="1"/>
    <col min="13316" max="13319" width="10.83203125" style="155"/>
    <col min="13320" max="13320" width="15.33203125" style="155" customWidth="1"/>
    <col min="13321" max="13324" width="10.83203125" style="155"/>
    <col min="13325" max="13325" width="15.1640625" style="155" customWidth="1"/>
    <col min="13326" max="13329" width="10.83203125" style="155"/>
    <col min="13330" max="13330" width="16.33203125" style="155" customWidth="1"/>
    <col min="13331" max="13569" width="10.83203125" style="155"/>
    <col min="13570" max="13570" width="3.83203125" style="155" customWidth="1"/>
    <col min="13571" max="13571" width="15.83203125" style="155" customWidth="1"/>
    <col min="13572" max="13575" width="10.83203125" style="155"/>
    <col min="13576" max="13576" width="15.33203125" style="155" customWidth="1"/>
    <col min="13577" max="13580" width="10.83203125" style="155"/>
    <col min="13581" max="13581" width="15.1640625" style="155" customWidth="1"/>
    <col min="13582" max="13585" width="10.83203125" style="155"/>
    <col min="13586" max="13586" width="16.33203125" style="155" customWidth="1"/>
    <col min="13587" max="13825" width="10.83203125" style="155"/>
    <col min="13826" max="13826" width="3.83203125" style="155" customWidth="1"/>
    <col min="13827" max="13827" width="15.83203125" style="155" customWidth="1"/>
    <col min="13828" max="13831" width="10.83203125" style="155"/>
    <col min="13832" max="13832" width="15.33203125" style="155" customWidth="1"/>
    <col min="13833" max="13836" width="10.83203125" style="155"/>
    <col min="13837" max="13837" width="15.1640625" style="155" customWidth="1"/>
    <col min="13838" max="13841" width="10.83203125" style="155"/>
    <col min="13842" max="13842" width="16.33203125" style="155" customWidth="1"/>
    <col min="13843" max="14081" width="10.83203125" style="155"/>
    <col min="14082" max="14082" width="3.83203125" style="155" customWidth="1"/>
    <col min="14083" max="14083" width="15.83203125" style="155" customWidth="1"/>
    <col min="14084" max="14087" width="10.83203125" style="155"/>
    <col min="14088" max="14088" width="15.33203125" style="155" customWidth="1"/>
    <col min="14089" max="14092" width="10.83203125" style="155"/>
    <col min="14093" max="14093" width="15.1640625" style="155" customWidth="1"/>
    <col min="14094" max="14097" width="10.83203125" style="155"/>
    <col min="14098" max="14098" width="16.33203125" style="155" customWidth="1"/>
    <col min="14099" max="14337" width="10.83203125" style="155"/>
    <col min="14338" max="14338" width="3.83203125" style="155" customWidth="1"/>
    <col min="14339" max="14339" width="15.83203125" style="155" customWidth="1"/>
    <col min="14340" max="14343" width="10.83203125" style="155"/>
    <col min="14344" max="14344" width="15.33203125" style="155" customWidth="1"/>
    <col min="14345" max="14348" width="10.83203125" style="155"/>
    <col min="14349" max="14349" width="15.1640625" style="155" customWidth="1"/>
    <col min="14350" max="14353" width="10.83203125" style="155"/>
    <col min="14354" max="14354" width="16.33203125" style="155" customWidth="1"/>
    <col min="14355" max="14593" width="10.83203125" style="155"/>
    <col min="14594" max="14594" width="3.83203125" style="155" customWidth="1"/>
    <col min="14595" max="14595" width="15.83203125" style="155" customWidth="1"/>
    <col min="14596" max="14599" width="10.83203125" style="155"/>
    <col min="14600" max="14600" width="15.33203125" style="155" customWidth="1"/>
    <col min="14601" max="14604" width="10.83203125" style="155"/>
    <col min="14605" max="14605" width="15.1640625" style="155" customWidth="1"/>
    <col min="14606" max="14609" width="10.83203125" style="155"/>
    <col min="14610" max="14610" width="16.33203125" style="155" customWidth="1"/>
    <col min="14611" max="14849" width="10.83203125" style="155"/>
    <col min="14850" max="14850" width="3.83203125" style="155" customWidth="1"/>
    <col min="14851" max="14851" width="15.83203125" style="155" customWidth="1"/>
    <col min="14852" max="14855" width="10.83203125" style="155"/>
    <col min="14856" max="14856" width="15.33203125" style="155" customWidth="1"/>
    <col min="14857" max="14860" width="10.83203125" style="155"/>
    <col min="14861" max="14861" width="15.1640625" style="155" customWidth="1"/>
    <col min="14862" max="14865" width="10.83203125" style="155"/>
    <col min="14866" max="14866" width="16.33203125" style="155" customWidth="1"/>
    <col min="14867" max="15105" width="10.83203125" style="155"/>
    <col min="15106" max="15106" width="3.83203125" style="155" customWidth="1"/>
    <col min="15107" max="15107" width="15.83203125" style="155" customWidth="1"/>
    <col min="15108" max="15111" width="10.83203125" style="155"/>
    <col min="15112" max="15112" width="15.33203125" style="155" customWidth="1"/>
    <col min="15113" max="15116" width="10.83203125" style="155"/>
    <col min="15117" max="15117" width="15.1640625" style="155" customWidth="1"/>
    <col min="15118" max="15121" width="10.83203125" style="155"/>
    <col min="15122" max="15122" width="16.33203125" style="155" customWidth="1"/>
    <col min="15123" max="15361" width="10.83203125" style="155"/>
    <col min="15362" max="15362" width="3.83203125" style="155" customWidth="1"/>
    <col min="15363" max="15363" width="15.83203125" style="155" customWidth="1"/>
    <col min="15364" max="15367" width="10.83203125" style="155"/>
    <col min="15368" max="15368" width="15.33203125" style="155" customWidth="1"/>
    <col min="15369" max="15372" width="10.83203125" style="155"/>
    <col min="15373" max="15373" width="15.1640625" style="155" customWidth="1"/>
    <col min="15374" max="15377" width="10.83203125" style="155"/>
    <col min="15378" max="15378" width="16.33203125" style="155" customWidth="1"/>
    <col min="15379" max="15617" width="10.83203125" style="155"/>
    <col min="15618" max="15618" width="3.83203125" style="155" customWidth="1"/>
    <col min="15619" max="15619" width="15.83203125" style="155" customWidth="1"/>
    <col min="15620" max="15623" width="10.83203125" style="155"/>
    <col min="15624" max="15624" width="15.33203125" style="155" customWidth="1"/>
    <col min="15625" max="15628" width="10.83203125" style="155"/>
    <col min="15629" max="15629" width="15.1640625" style="155" customWidth="1"/>
    <col min="15630" max="15633" width="10.83203125" style="155"/>
    <col min="15634" max="15634" width="16.33203125" style="155" customWidth="1"/>
    <col min="15635" max="15873" width="10.83203125" style="155"/>
    <col min="15874" max="15874" width="3.83203125" style="155" customWidth="1"/>
    <col min="15875" max="15875" width="15.83203125" style="155" customWidth="1"/>
    <col min="15876" max="15879" width="10.83203125" style="155"/>
    <col min="15880" max="15880" width="15.33203125" style="155" customWidth="1"/>
    <col min="15881" max="15884" width="10.83203125" style="155"/>
    <col min="15885" max="15885" width="15.1640625" style="155" customWidth="1"/>
    <col min="15886" max="15889" width="10.83203125" style="155"/>
    <col min="15890" max="15890" width="16.33203125" style="155" customWidth="1"/>
    <col min="15891" max="16129" width="10.83203125" style="155"/>
    <col min="16130" max="16130" width="3.83203125" style="155" customWidth="1"/>
    <col min="16131" max="16131" width="15.83203125" style="155" customWidth="1"/>
    <col min="16132" max="16135" width="10.83203125" style="155"/>
    <col min="16136" max="16136" width="15.33203125" style="155" customWidth="1"/>
    <col min="16137" max="16140" width="10.83203125" style="155"/>
    <col min="16141" max="16141" width="15.1640625" style="155" customWidth="1"/>
    <col min="16142" max="16145" width="10.83203125" style="155"/>
    <col min="16146" max="16146" width="16.33203125" style="155" customWidth="1"/>
    <col min="16147" max="16384" width="10.83203125" style="155"/>
  </cols>
  <sheetData>
    <row r="1" spans="1:22">
      <c r="A1" s="167" t="s">
        <v>195</v>
      </c>
    </row>
    <row r="3" spans="1:2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175"/>
      <c r="Q3" s="175"/>
      <c r="R3" s="175"/>
      <c r="S3" s="175"/>
      <c r="T3" s="175"/>
      <c r="U3" s="176"/>
      <c r="V3" s="176"/>
    </row>
    <row r="4" spans="1:22" ht="21">
      <c r="A4" s="177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3"/>
      <c r="N4" s="175"/>
      <c r="O4" s="175"/>
      <c r="P4" s="175"/>
      <c r="Q4" s="175"/>
      <c r="R4" s="175"/>
      <c r="S4" s="175"/>
      <c r="T4" s="175"/>
      <c r="U4" s="176"/>
      <c r="V4" s="176"/>
    </row>
    <row r="5" spans="1:22">
      <c r="A5" s="144" t="s">
        <v>158</v>
      </c>
      <c r="B5" s="145"/>
      <c r="C5" s="145"/>
      <c r="D5" s="178" t="s">
        <v>161</v>
      </c>
      <c r="E5" s="178" t="s">
        <v>162</v>
      </c>
      <c r="F5" s="145"/>
      <c r="G5" s="176"/>
      <c r="H5" s="145"/>
      <c r="I5" s="145"/>
      <c r="J5" s="145"/>
      <c r="K5" s="145"/>
      <c r="L5" s="144" t="s">
        <v>295</v>
      </c>
      <c r="M5" s="145"/>
      <c r="N5" s="178" t="s">
        <v>161</v>
      </c>
      <c r="O5" s="178" t="s">
        <v>162</v>
      </c>
      <c r="P5" s="145"/>
      <c r="Q5" s="145"/>
      <c r="R5" s="145"/>
      <c r="S5" s="145"/>
      <c r="T5" s="145"/>
      <c r="U5" s="176"/>
      <c r="V5" s="176"/>
    </row>
    <row r="6" spans="1:22">
      <c r="A6" s="144" t="s">
        <v>257</v>
      </c>
      <c r="B6" s="144"/>
      <c r="C6" s="144"/>
      <c r="D6" s="144"/>
      <c r="E6" s="144">
        <v>1</v>
      </c>
      <c r="F6" s="144"/>
      <c r="G6" s="144"/>
      <c r="H6" s="144"/>
      <c r="I6" s="144"/>
      <c r="J6" s="144"/>
      <c r="K6" s="144"/>
      <c r="L6" s="144" t="s">
        <v>258</v>
      </c>
      <c r="M6" s="144" t="s">
        <v>209</v>
      </c>
      <c r="N6" s="144"/>
      <c r="O6" s="144">
        <v>4</v>
      </c>
      <c r="P6" s="179"/>
      <c r="Q6" s="145"/>
      <c r="R6" s="145"/>
      <c r="S6" s="145"/>
      <c r="T6" s="145"/>
      <c r="U6" s="176"/>
      <c r="V6" s="176"/>
    </row>
    <row r="7" spans="1:22">
      <c r="A7" s="180" t="s">
        <v>154</v>
      </c>
      <c r="B7" s="146">
        <v>1</v>
      </c>
      <c r="C7" s="7" t="s">
        <v>263</v>
      </c>
      <c r="D7" s="147">
        <v>13.17</v>
      </c>
      <c r="E7" s="146">
        <v>1</v>
      </c>
      <c r="F7" s="145"/>
      <c r="G7" s="145"/>
      <c r="H7" s="145"/>
      <c r="I7" s="145"/>
      <c r="J7" s="145"/>
      <c r="K7" s="145"/>
      <c r="L7" s="180" t="s">
        <v>154</v>
      </c>
      <c r="M7" s="148" t="str">
        <f>IF(E7=1,C7,(IF(E8=1,C8,(IF(E9=1,C9,(IF(E10=1,C10,1.1)))))))</f>
        <v>Taj Watson</v>
      </c>
      <c r="N7" s="149"/>
      <c r="O7" s="146"/>
      <c r="P7" s="182"/>
      <c r="Q7" s="145"/>
      <c r="R7" s="145"/>
      <c r="S7" s="145"/>
      <c r="T7" s="145"/>
      <c r="U7" s="176"/>
      <c r="V7" s="176"/>
    </row>
    <row r="8" spans="1:22">
      <c r="A8" s="183" t="s">
        <v>155</v>
      </c>
      <c r="B8" s="150">
        <v>4</v>
      </c>
      <c r="C8" s="7" t="s">
        <v>264</v>
      </c>
      <c r="D8" s="151">
        <v>4.3</v>
      </c>
      <c r="E8" s="150">
        <v>3</v>
      </c>
      <c r="F8" s="145"/>
      <c r="G8" s="144" t="s">
        <v>159</v>
      </c>
      <c r="H8" s="145"/>
      <c r="I8" s="178" t="s">
        <v>161</v>
      </c>
      <c r="J8" s="178" t="s">
        <v>162</v>
      </c>
      <c r="K8" s="145"/>
      <c r="L8" s="183" t="s">
        <v>155</v>
      </c>
      <c r="M8" s="152" t="str">
        <f>IF(E7=2,C7,(IF(E8=2,C8,(IF(E9=2,C9,(IF(E10=2,C10,2.1)))))))</f>
        <v>Brandon Mercy</v>
      </c>
      <c r="N8" s="149"/>
      <c r="O8" s="150"/>
      <c r="P8" s="182"/>
      <c r="Q8" s="144" t="s">
        <v>153</v>
      </c>
      <c r="R8" s="145"/>
      <c r="S8" s="178" t="s">
        <v>161</v>
      </c>
      <c r="T8" s="178" t="s">
        <v>162</v>
      </c>
      <c r="U8" s="176"/>
      <c r="V8" s="176"/>
    </row>
    <row r="9" spans="1:22">
      <c r="A9" s="184" t="s">
        <v>156</v>
      </c>
      <c r="B9" s="150">
        <v>5</v>
      </c>
      <c r="C9" s="7" t="s">
        <v>299</v>
      </c>
      <c r="D9" s="151">
        <v>3.43</v>
      </c>
      <c r="E9" s="150">
        <v>4</v>
      </c>
      <c r="F9" s="145"/>
      <c r="G9" s="144" t="s">
        <v>160</v>
      </c>
      <c r="H9" s="144"/>
      <c r="I9" s="144"/>
      <c r="J9" s="144">
        <v>3</v>
      </c>
      <c r="K9" s="145"/>
      <c r="L9" s="184" t="s">
        <v>156</v>
      </c>
      <c r="M9" s="152">
        <f>IF(J10=2,H10,(IF(J11=2,H11,(IF(J12=2,H12,(IF(J13=2,H13,2.3)))))))</f>
        <v>2.2999999999999998</v>
      </c>
      <c r="N9" s="149"/>
      <c r="O9" s="150"/>
      <c r="P9" s="145"/>
      <c r="Q9" s="185"/>
      <c r="R9" s="144"/>
      <c r="S9" s="144"/>
      <c r="T9" s="144">
        <v>6</v>
      </c>
      <c r="U9" s="176"/>
      <c r="V9" s="176"/>
    </row>
    <row r="10" spans="1:22">
      <c r="A10" s="186" t="s">
        <v>157</v>
      </c>
      <c r="B10" s="153">
        <v>8</v>
      </c>
      <c r="C10" s="188" t="s">
        <v>300</v>
      </c>
      <c r="D10" s="187">
        <v>10</v>
      </c>
      <c r="E10" s="153">
        <v>2</v>
      </c>
      <c r="F10" s="145"/>
      <c r="G10" s="180" t="s">
        <v>154</v>
      </c>
      <c r="H10" s="149" t="str">
        <f>IF(E7=3,C7,(IF(E8=3,C8,(IF(E9=3,C9,(IF(E10=3,C10,3.1)))))))</f>
        <v>Sam Arvidson</v>
      </c>
      <c r="I10" s="148"/>
      <c r="J10" s="150"/>
      <c r="K10" s="145"/>
      <c r="L10" s="145"/>
      <c r="M10" s="145"/>
      <c r="N10" s="145"/>
      <c r="O10" s="145"/>
      <c r="P10" s="145"/>
      <c r="Q10" s="180" t="s">
        <v>154</v>
      </c>
      <c r="R10" s="148">
        <f>IF(O7=1,M7,(IF(O8=1,M8,(IF(O9=1,M9,1.4)))))</f>
        <v>1.4</v>
      </c>
      <c r="S10" s="149"/>
      <c r="T10" s="150"/>
      <c r="U10" s="176"/>
      <c r="V10" s="176"/>
    </row>
    <row r="11" spans="1:22">
      <c r="A11" s="145"/>
      <c r="B11" s="145"/>
      <c r="C11" s="145"/>
      <c r="D11" s="145"/>
      <c r="E11" s="145"/>
      <c r="F11" s="145"/>
      <c r="G11" s="183" t="s">
        <v>155</v>
      </c>
      <c r="H11" s="149" t="str">
        <f>IF(E7=4,C7,(IF(E8=4,C8,(IF(E9=4,C9,(IF(E10=4,C10,4.1)))))))</f>
        <v>Taal Moore-Ronen</v>
      </c>
      <c r="I11" s="152"/>
      <c r="J11" s="150"/>
      <c r="K11" s="145"/>
      <c r="L11" s="145"/>
      <c r="M11" s="145"/>
      <c r="N11" s="145"/>
      <c r="O11" s="145"/>
      <c r="P11" s="145"/>
      <c r="Q11" s="183" t="s">
        <v>155</v>
      </c>
      <c r="R11" s="152">
        <f>IF(O7=2,M7,(IF(O8=2,M8,(IF(O9=2,M9,2.4)))))</f>
        <v>2.4</v>
      </c>
      <c r="S11" s="149"/>
      <c r="T11" s="150"/>
      <c r="U11" s="176"/>
      <c r="V11" s="176"/>
    </row>
    <row r="12" spans="1:22">
      <c r="A12" s="145"/>
      <c r="B12" s="145"/>
      <c r="C12" s="145"/>
      <c r="D12" s="145"/>
      <c r="E12" s="145"/>
      <c r="F12" s="145"/>
      <c r="G12" s="184" t="s">
        <v>156</v>
      </c>
      <c r="H12" s="149" t="str">
        <f>IF(E14=3,C14,(IF(E15=3,C15,(IF(E16=3,C16,(IF(E17=3,C17,3.2)))))))</f>
        <v>Marty Peel</v>
      </c>
      <c r="I12" s="154"/>
      <c r="J12" s="153"/>
      <c r="K12" s="145"/>
      <c r="L12" s="145"/>
      <c r="M12" s="145"/>
      <c r="N12" s="145"/>
      <c r="O12" s="145"/>
      <c r="P12" s="145"/>
      <c r="Q12" s="184" t="s">
        <v>156</v>
      </c>
      <c r="R12" s="152">
        <f>IF(O14=1,M14,(IF(O15=1,M15,(IF(O16=1,M16,1.5)))))</f>
        <v>1.5</v>
      </c>
      <c r="S12" s="149"/>
      <c r="T12" s="153"/>
      <c r="U12" s="176"/>
      <c r="V12" s="176"/>
    </row>
    <row r="13" spans="1:22">
      <c r="A13" s="144" t="s">
        <v>259</v>
      </c>
      <c r="B13" s="144"/>
      <c r="C13" s="144"/>
      <c r="D13" s="144"/>
      <c r="E13" s="144">
        <v>2</v>
      </c>
      <c r="F13" s="145"/>
      <c r="G13" s="186" t="s">
        <v>157</v>
      </c>
      <c r="H13" s="149" t="str">
        <f>IF(E14=4,C14,(IF(E15=4,C15,(IF(E16=4,C16,(IF(E17=4,C17,4.2)))))))</f>
        <v>Angus Budd</v>
      </c>
      <c r="I13" s="154"/>
      <c r="J13" s="150"/>
      <c r="K13" s="145"/>
      <c r="L13" s="144" t="s">
        <v>296</v>
      </c>
      <c r="M13" s="144" t="s">
        <v>209</v>
      </c>
      <c r="N13" s="144"/>
      <c r="O13" s="144">
        <v>5</v>
      </c>
      <c r="P13" s="182"/>
      <c r="Q13" s="186" t="s">
        <v>157</v>
      </c>
      <c r="R13" s="154">
        <f>IF(O14=2,M14,(IF(O15=2,M15,(IF(O16=2,M16,2.5)))))</f>
        <v>2.5</v>
      </c>
      <c r="S13" s="149"/>
      <c r="T13" s="150"/>
      <c r="U13" s="176"/>
      <c r="V13" s="176"/>
    </row>
    <row r="14" spans="1:22">
      <c r="A14" s="180" t="s">
        <v>154</v>
      </c>
      <c r="B14" s="146">
        <v>2</v>
      </c>
      <c r="C14" s="181" t="s">
        <v>297</v>
      </c>
      <c r="D14" s="147">
        <v>10</v>
      </c>
      <c r="E14" s="146">
        <v>2</v>
      </c>
      <c r="F14" s="145"/>
      <c r="G14" s="145"/>
      <c r="H14" s="145"/>
      <c r="I14" s="145"/>
      <c r="J14" s="145"/>
      <c r="K14" s="145"/>
      <c r="L14" s="180" t="s">
        <v>154</v>
      </c>
      <c r="M14" s="148" t="str">
        <f>IF(E14=1,C14,(IF(E15=1,C15,(IF(E16=1,C16,(IF(E17=1,C17,1.2)))))))</f>
        <v>Emmett  Street</v>
      </c>
      <c r="N14" s="149"/>
      <c r="O14" s="146"/>
      <c r="P14" s="182"/>
      <c r="Q14" s="145"/>
      <c r="R14" s="145"/>
      <c r="S14" s="145"/>
      <c r="T14" s="145"/>
      <c r="U14" s="176"/>
      <c r="V14" s="176"/>
    </row>
    <row r="15" spans="1:22">
      <c r="A15" s="183" t="s">
        <v>155</v>
      </c>
      <c r="B15" s="150">
        <v>3</v>
      </c>
      <c r="C15" s="7" t="s">
        <v>298</v>
      </c>
      <c r="D15" s="151">
        <v>10.96</v>
      </c>
      <c r="E15" s="150">
        <v>1</v>
      </c>
      <c r="F15" s="145"/>
      <c r="G15" s="145"/>
      <c r="H15" s="145"/>
      <c r="I15" s="145"/>
      <c r="J15" s="145"/>
      <c r="K15" s="145"/>
      <c r="L15" s="183" t="s">
        <v>155</v>
      </c>
      <c r="M15" s="152" t="str">
        <f>IF(E14=2,C14,(IF(E15=2,C15,(IF(E16=2,C16,(IF(E17=2,C17,2.2)))))))</f>
        <v>Ethan Stocks</v>
      </c>
      <c r="N15" s="149"/>
      <c r="O15" s="150"/>
      <c r="P15" s="182"/>
      <c r="Q15" s="145"/>
      <c r="R15" s="145"/>
      <c r="S15" s="145"/>
      <c r="T15" s="145"/>
      <c r="U15" s="176"/>
      <c r="V15" s="176"/>
    </row>
    <row r="16" spans="1:22">
      <c r="A16" s="184" t="s">
        <v>156</v>
      </c>
      <c r="B16" s="150">
        <v>6</v>
      </c>
      <c r="C16" s="7" t="s">
        <v>266</v>
      </c>
      <c r="D16" s="151">
        <v>6.3</v>
      </c>
      <c r="E16" s="150">
        <v>4</v>
      </c>
      <c r="F16" s="145"/>
      <c r="G16" s="145"/>
      <c r="H16" s="145"/>
      <c r="I16" s="145"/>
      <c r="J16" s="145"/>
      <c r="K16" s="145"/>
      <c r="L16" s="184" t="s">
        <v>156</v>
      </c>
      <c r="M16" s="152">
        <f>IF(J10=1,H10,(IF(J11=1,H11,(IF(J12=1,H12,(IF(J13=1,H13,1.3)))))))</f>
        <v>1.3</v>
      </c>
      <c r="N16" s="149"/>
      <c r="O16" s="150"/>
      <c r="P16" s="145"/>
      <c r="Q16" s="145"/>
      <c r="R16" s="145"/>
      <c r="S16" s="145"/>
      <c r="T16" s="145"/>
      <c r="U16" s="176"/>
      <c r="V16" s="176"/>
    </row>
    <row r="17" spans="1:22">
      <c r="A17" s="186" t="s">
        <v>157</v>
      </c>
      <c r="B17" s="153">
        <v>7</v>
      </c>
      <c r="C17" s="7" t="s">
        <v>265</v>
      </c>
      <c r="D17" s="150">
        <v>7.7</v>
      </c>
      <c r="E17" s="153">
        <v>3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76"/>
      <c r="V17" s="176"/>
    </row>
    <row r="18" spans="1:2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</row>
    <row r="19" spans="1:22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</row>
    <row r="20" spans="1:22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</row>
    <row r="21" spans="1:22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</row>
  </sheetData>
  <phoneticPr fontId="41" type="noConversion"/>
  <pageMargins left="0.75000000000000011" right="0.75000000000000011" top="1" bottom="1" header="0.5" footer="0.5"/>
  <pageSetup paperSize="9" scale="50" orientation="landscape" horizontalDpi="4294967292" verticalDpi="4294967292" copies="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2"/>
  <sheetViews>
    <sheetView topLeftCell="B1" workbookViewId="0">
      <selection activeCell="O16" sqref="O16"/>
    </sheetView>
  </sheetViews>
  <sheetFormatPr baseColWidth="10" defaultRowHeight="15"/>
  <cols>
    <col min="3" max="3" width="24.6640625" customWidth="1"/>
    <col min="4" max="4" width="13.5" customWidth="1"/>
    <col min="9" max="9" width="31.1640625" customWidth="1"/>
    <col min="14" max="14" width="13.1640625" customWidth="1"/>
    <col min="15" max="15" width="18.1640625" customWidth="1"/>
    <col min="16" max="16" width="24.83203125" customWidth="1"/>
  </cols>
  <sheetData>
    <row r="1" spans="1:19" ht="21">
      <c r="A1" s="35" t="s">
        <v>267</v>
      </c>
      <c r="B1" s="35"/>
      <c r="C1" s="35" t="s">
        <v>228</v>
      </c>
      <c r="D1" s="35"/>
      <c r="E1" s="26"/>
      <c r="F1" s="26"/>
      <c r="G1" s="26"/>
      <c r="H1" s="10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9">
      <c r="A2" s="26" t="s">
        <v>261</v>
      </c>
      <c r="B2" s="26"/>
      <c r="C2" s="29"/>
      <c r="D2" s="27"/>
      <c r="E2" s="104"/>
      <c r="F2" s="104"/>
      <c r="G2" s="28"/>
      <c r="H2" s="28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9" ht="19">
      <c r="A3" s="26"/>
      <c r="B3" s="23"/>
      <c r="C3" s="26"/>
      <c r="D3" s="26"/>
      <c r="E3" s="26"/>
      <c r="F3" s="26"/>
      <c r="G3" s="26"/>
      <c r="H3" s="23"/>
      <c r="I3" s="26"/>
      <c r="J3" s="26"/>
      <c r="K3" s="26"/>
      <c r="L3" s="26"/>
      <c r="M3" s="26"/>
      <c r="N3" s="105"/>
      <c r="O3" s="29"/>
      <c r="P3" s="26"/>
      <c r="Q3" s="26"/>
      <c r="R3" s="26"/>
    </row>
    <row r="4" spans="1:19" ht="21">
      <c r="A4" s="26"/>
      <c r="B4" s="35" t="s">
        <v>226</v>
      </c>
      <c r="C4" s="35"/>
      <c r="D4" s="35"/>
      <c r="E4" s="35"/>
      <c r="F4" s="35"/>
      <c r="G4" s="35"/>
      <c r="H4" s="35" t="s">
        <v>227</v>
      </c>
      <c r="I4" s="26"/>
      <c r="J4" s="35"/>
      <c r="K4" s="35"/>
      <c r="L4" s="35"/>
      <c r="M4" s="26"/>
      <c r="N4" s="26"/>
      <c r="O4" s="26"/>
      <c r="P4" s="26"/>
      <c r="Q4" s="26"/>
      <c r="R4" s="26"/>
    </row>
    <row r="5" spans="1:19" ht="19">
      <c r="A5" s="26"/>
      <c r="B5" s="28" t="s">
        <v>229</v>
      </c>
      <c r="C5" s="26"/>
      <c r="D5" s="36" t="s">
        <v>230</v>
      </c>
      <c r="E5" s="36" t="s">
        <v>231</v>
      </c>
      <c r="F5" s="36" t="s">
        <v>232</v>
      </c>
      <c r="G5" s="28"/>
      <c r="H5" s="28" t="s">
        <v>233</v>
      </c>
      <c r="I5" s="26"/>
      <c r="J5" s="36" t="s">
        <v>230</v>
      </c>
      <c r="K5" s="36" t="s">
        <v>231</v>
      </c>
      <c r="L5" s="36" t="s">
        <v>232</v>
      </c>
      <c r="M5" s="26"/>
      <c r="N5" s="28"/>
      <c r="O5" s="28"/>
      <c r="P5" s="36"/>
      <c r="Q5" s="36"/>
      <c r="R5" s="26"/>
    </row>
    <row r="6" spans="1:19" ht="19">
      <c r="A6" s="26"/>
      <c r="B6" s="34"/>
      <c r="C6" s="99"/>
      <c r="D6" s="99"/>
      <c r="E6" s="100"/>
      <c r="F6" s="100"/>
      <c r="G6" s="34"/>
      <c r="H6" s="34"/>
      <c r="I6" s="99"/>
      <c r="J6" s="99"/>
      <c r="K6" s="100"/>
      <c r="L6" s="100"/>
      <c r="M6" s="26"/>
      <c r="N6" s="29" t="s">
        <v>234</v>
      </c>
      <c r="O6" s="29" t="s">
        <v>307</v>
      </c>
      <c r="P6" s="29" t="s">
        <v>235</v>
      </c>
      <c r="Q6" s="29" t="s">
        <v>236</v>
      </c>
      <c r="R6" s="29"/>
    </row>
    <row r="7" spans="1:19" ht="19">
      <c r="A7" s="26"/>
      <c r="B7" s="106" t="s">
        <v>154</v>
      </c>
      <c r="C7" s="7" t="s">
        <v>268</v>
      </c>
      <c r="D7" s="112">
        <v>9.17</v>
      </c>
      <c r="E7" s="111">
        <v>2</v>
      </c>
      <c r="F7" s="111">
        <v>8</v>
      </c>
      <c r="G7" s="34"/>
      <c r="H7" s="106" t="s">
        <v>154</v>
      </c>
      <c r="I7" s="7" t="s">
        <v>268</v>
      </c>
      <c r="J7" s="112"/>
      <c r="K7" s="114"/>
      <c r="L7" s="114"/>
      <c r="M7" s="26"/>
      <c r="N7" s="106" t="s">
        <v>154</v>
      </c>
      <c r="O7" s="7"/>
      <c r="P7" s="112">
        <f>SUM(F7,L7)</f>
        <v>8</v>
      </c>
      <c r="Q7" s="114"/>
      <c r="R7" s="26"/>
    </row>
    <row r="8" spans="1:19" ht="19">
      <c r="A8" s="26"/>
      <c r="B8" s="107" t="s">
        <v>155</v>
      </c>
      <c r="C8" s="7" t="s">
        <v>269</v>
      </c>
      <c r="D8" s="113">
        <v>6.4</v>
      </c>
      <c r="E8" s="111">
        <v>3</v>
      </c>
      <c r="F8" s="111">
        <v>5</v>
      </c>
      <c r="G8" s="34"/>
      <c r="H8" s="107" t="s">
        <v>155</v>
      </c>
      <c r="I8" s="7" t="s">
        <v>269</v>
      </c>
      <c r="J8" s="113"/>
      <c r="K8" s="115"/>
      <c r="L8" s="115"/>
      <c r="M8" s="26"/>
      <c r="N8" s="107" t="s">
        <v>155</v>
      </c>
      <c r="O8" s="7"/>
      <c r="P8" s="113">
        <f>SUM(F8,L8)</f>
        <v>5</v>
      </c>
      <c r="Q8" s="115"/>
      <c r="R8" s="26"/>
    </row>
    <row r="9" spans="1:19" ht="19">
      <c r="A9" s="26"/>
      <c r="B9" s="32" t="s">
        <v>156</v>
      </c>
      <c r="C9" s="7" t="s">
        <v>270</v>
      </c>
      <c r="D9" s="113">
        <v>10.76</v>
      </c>
      <c r="E9" s="111">
        <v>1</v>
      </c>
      <c r="F9" s="111">
        <v>10</v>
      </c>
      <c r="G9" s="34"/>
      <c r="H9" s="32" t="s">
        <v>156</v>
      </c>
      <c r="I9" s="7" t="s">
        <v>270</v>
      </c>
      <c r="J9" s="113"/>
      <c r="K9" s="115"/>
      <c r="L9" s="115"/>
      <c r="M9" s="26"/>
      <c r="N9" s="32" t="s">
        <v>156</v>
      </c>
      <c r="O9" s="7"/>
      <c r="P9" s="113">
        <f>SUM(F9,L9)</f>
        <v>10</v>
      </c>
      <c r="Q9" s="115"/>
      <c r="R9" s="26"/>
    </row>
    <row r="10" spans="1:19" ht="19">
      <c r="A10" s="26"/>
      <c r="B10" s="33" t="s">
        <v>157</v>
      </c>
      <c r="C10" s="108" t="s">
        <v>271</v>
      </c>
      <c r="D10" s="192">
        <v>3.4</v>
      </c>
      <c r="E10" s="193">
        <v>4</v>
      </c>
      <c r="F10" s="193">
        <v>3</v>
      </c>
      <c r="G10" s="34"/>
      <c r="H10" s="33" t="s">
        <v>157</v>
      </c>
      <c r="I10" s="108" t="s">
        <v>271</v>
      </c>
      <c r="J10" s="192"/>
      <c r="K10" s="193"/>
      <c r="L10" s="193"/>
      <c r="M10" s="28"/>
      <c r="N10" s="33" t="s">
        <v>157</v>
      </c>
      <c r="O10" s="108"/>
      <c r="P10" s="113">
        <f>SUM(F10,L10)</f>
        <v>3</v>
      </c>
      <c r="Q10" s="193"/>
      <c r="R10" s="26"/>
    </row>
    <row r="11" spans="1:19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9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9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9">
      <c r="A14" s="26"/>
      <c r="B14" s="101" t="s">
        <v>272</v>
      </c>
      <c r="C14" s="101"/>
      <c r="D14" s="101"/>
      <c r="E14" s="101"/>
      <c r="F14" s="101"/>
      <c r="G14" s="101"/>
      <c r="H14" s="101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9">
      <c r="A15" s="26"/>
      <c r="B15" s="101" t="s">
        <v>238</v>
      </c>
      <c r="C15" s="102"/>
      <c r="D15" s="102"/>
      <c r="E15" s="102"/>
      <c r="F15" s="102"/>
      <c r="G15" s="102"/>
      <c r="H15" s="102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9">
      <c r="A16" s="26"/>
      <c r="B16" s="101" t="s">
        <v>239</v>
      </c>
      <c r="C16" s="102"/>
      <c r="D16" s="102"/>
      <c r="E16" s="102"/>
      <c r="F16" s="102"/>
      <c r="G16" s="102"/>
      <c r="H16" s="102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>
      <c r="A17" s="26"/>
      <c r="B17" s="101" t="s">
        <v>240</v>
      </c>
      <c r="C17" s="102"/>
      <c r="D17" s="102"/>
      <c r="E17" s="102"/>
      <c r="F17" s="102"/>
      <c r="G17" s="102"/>
      <c r="H17" s="102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>
      <c r="A18" s="26"/>
      <c r="B18" s="101" t="s">
        <v>241</v>
      </c>
      <c r="C18" s="102"/>
      <c r="D18" s="102"/>
      <c r="E18" s="102"/>
      <c r="F18" s="102"/>
      <c r="G18" s="102"/>
      <c r="H18" s="102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>
      <c r="A19" s="26"/>
      <c r="B19" s="101" t="s">
        <v>242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>
      <c r="A20" s="26"/>
      <c r="B20" s="26" t="s">
        <v>273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</sheetData>
  <phoneticPr fontId="41" type="noConversion"/>
  <pageMargins left="0.75000000000000011" right="0.75000000000000011" top="1" bottom="1" header="0.5" footer="0.5"/>
  <pageSetup paperSize="9" scale="73" orientation="landscape" horizontalDpi="4294967292" verticalDpi="4294967292" copies="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2"/>
  <sheetViews>
    <sheetView workbookViewId="0">
      <selection activeCell="H18" sqref="H18"/>
    </sheetView>
  </sheetViews>
  <sheetFormatPr baseColWidth="10" defaultRowHeight="15"/>
  <cols>
    <col min="2" max="2" width="0" hidden="1" customWidth="1"/>
    <col min="3" max="3" width="24.6640625" customWidth="1"/>
    <col min="4" max="4" width="13.5" customWidth="1"/>
    <col min="8" max="8" width="29" customWidth="1"/>
    <col min="9" max="9" width="12.83203125" customWidth="1"/>
    <col min="13" max="13" width="29.5" customWidth="1"/>
    <col min="14" max="14" width="13.1640625" customWidth="1"/>
    <col min="15" max="15" width="11" customWidth="1"/>
    <col min="18" max="18" width="27.83203125" customWidth="1"/>
  </cols>
  <sheetData>
    <row r="1" spans="1:22" ht="21">
      <c r="A1" s="35" t="s">
        <v>287</v>
      </c>
      <c r="B1" s="35"/>
      <c r="C1" s="35"/>
      <c r="D1" s="35"/>
      <c r="E1" s="26"/>
      <c r="F1" s="26"/>
      <c r="G1" s="26"/>
      <c r="H1" s="10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2" ht="19">
      <c r="A2" s="26"/>
      <c r="B2" s="26"/>
      <c r="C2" s="29"/>
      <c r="D2" s="27"/>
      <c r="E2" s="104"/>
      <c r="F2" s="104"/>
      <c r="G2" s="28"/>
      <c r="H2" s="28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2" ht="19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9">
      <c r="A4" s="12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155"/>
    </row>
    <row r="5" spans="1:22" ht="19">
      <c r="A5" s="29" t="s">
        <v>158</v>
      </c>
      <c r="B5" s="156"/>
      <c r="C5" s="156"/>
      <c r="D5" s="142" t="s">
        <v>161</v>
      </c>
      <c r="E5" s="142" t="s">
        <v>162</v>
      </c>
      <c r="F5" s="156"/>
      <c r="G5" s="98"/>
      <c r="H5" s="98"/>
      <c r="I5" s="98"/>
      <c r="J5" s="98"/>
      <c r="K5" s="156"/>
      <c r="L5" s="98"/>
      <c r="M5" s="98"/>
      <c r="N5" s="98"/>
      <c r="O5" s="98"/>
      <c r="P5" s="156"/>
      <c r="Q5" s="156"/>
      <c r="R5" s="156"/>
      <c r="S5" s="156"/>
      <c r="T5" s="156"/>
      <c r="U5" s="98"/>
      <c r="V5" s="155"/>
    </row>
    <row r="6" spans="1:22" ht="19">
      <c r="A6" s="144" t="s">
        <v>257</v>
      </c>
      <c r="B6" s="157"/>
      <c r="C6" s="157"/>
      <c r="D6" s="157"/>
      <c r="E6" s="157">
        <v>1</v>
      </c>
      <c r="F6" s="157"/>
      <c r="G6" s="98"/>
      <c r="H6" s="98"/>
      <c r="I6" s="98"/>
      <c r="J6" s="98"/>
      <c r="K6" s="157"/>
      <c r="L6" s="98"/>
      <c r="M6" s="98"/>
      <c r="N6" s="98"/>
      <c r="O6" s="98"/>
      <c r="P6" s="158"/>
      <c r="Q6" s="156"/>
      <c r="R6" s="156"/>
      <c r="S6" s="156"/>
      <c r="T6" s="156"/>
      <c r="U6" s="98"/>
      <c r="V6" s="155"/>
    </row>
    <row r="7" spans="1:22" ht="19">
      <c r="A7" s="30" t="s">
        <v>154</v>
      </c>
      <c r="B7" s="159">
        <v>1</v>
      </c>
      <c r="C7" s="7" t="s">
        <v>274</v>
      </c>
      <c r="D7" s="147">
        <v>8.4</v>
      </c>
      <c r="E7" s="159">
        <v>2</v>
      </c>
      <c r="F7" s="156"/>
      <c r="G7" s="29" t="s">
        <v>260</v>
      </c>
      <c r="H7" s="156"/>
      <c r="I7" s="142" t="s">
        <v>161</v>
      </c>
      <c r="J7" s="142" t="s">
        <v>162</v>
      </c>
      <c r="K7" s="156"/>
      <c r="L7" s="29" t="s">
        <v>159</v>
      </c>
      <c r="M7" s="156"/>
      <c r="N7" s="142" t="s">
        <v>161</v>
      </c>
      <c r="O7" s="142" t="s">
        <v>162</v>
      </c>
      <c r="P7" s="98"/>
      <c r="Q7" s="29" t="s">
        <v>153</v>
      </c>
      <c r="R7" s="156"/>
      <c r="S7" s="142" t="s">
        <v>161</v>
      </c>
      <c r="T7" s="142" t="s">
        <v>162</v>
      </c>
      <c r="U7" s="98"/>
      <c r="V7" s="155"/>
    </row>
    <row r="8" spans="1:22" ht="19">
      <c r="A8" s="160" t="s">
        <v>155</v>
      </c>
      <c r="B8" s="159">
        <v>3</v>
      </c>
      <c r="C8" s="143" t="s">
        <v>275</v>
      </c>
      <c r="D8" s="147">
        <v>8.83</v>
      </c>
      <c r="E8" s="159">
        <v>1</v>
      </c>
      <c r="F8" s="156"/>
      <c r="G8" s="144" t="s">
        <v>258</v>
      </c>
      <c r="H8" s="157" t="s">
        <v>209</v>
      </c>
      <c r="I8" s="157"/>
      <c r="J8" s="157">
        <v>3</v>
      </c>
      <c r="K8" s="156"/>
      <c r="L8" s="144" t="s">
        <v>160</v>
      </c>
      <c r="M8" s="161"/>
      <c r="N8" s="161"/>
      <c r="O8" s="157">
        <v>4</v>
      </c>
      <c r="P8" s="98"/>
      <c r="Q8" s="155"/>
      <c r="R8" s="157"/>
      <c r="S8" s="157"/>
      <c r="T8" s="157">
        <v>5</v>
      </c>
      <c r="U8" s="98"/>
      <c r="V8" s="155"/>
    </row>
    <row r="9" spans="1:22" ht="19">
      <c r="A9" s="162" t="s">
        <v>156</v>
      </c>
      <c r="B9" s="111">
        <v>6</v>
      </c>
      <c r="C9" s="7" t="s">
        <v>288</v>
      </c>
      <c r="D9" s="150">
        <v>6.9</v>
      </c>
      <c r="E9" s="111">
        <v>3</v>
      </c>
      <c r="F9" s="128"/>
      <c r="G9" s="163" t="s">
        <v>154</v>
      </c>
      <c r="H9" s="148" t="str">
        <f>IF(E7=1,C7,(IF(E8=1,C8,(IF(E9=1,C9,(IF(E10=1,C10,1.1)))))))</f>
        <v>Lucas Couper</v>
      </c>
      <c r="I9" s="149"/>
      <c r="J9" s="146"/>
      <c r="K9" s="156"/>
      <c r="L9" s="30" t="s">
        <v>154</v>
      </c>
      <c r="M9" s="148">
        <f>IF(J10=3,H10,(IF(J11=3,H11,(IF(J12=3,H12,(IF(J9=3,H9,3.3)))))))</f>
        <v>3.3</v>
      </c>
      <c r="N9" s="149"/>
      <c r="O9" s="150"/>
      <c r="P9" s="98"/>
      <c r="Q9" s="30" t="s">
        <v>154</v>
      </c>
      <c r="R9" s="148">
        <f>IF(J10=1,H10,(IF(J11=1,H11,(IF(J12=1,H12,(IF(J9=1,H9,1.3)))))))</f>
        <v>1.3</v>
      </c>
      <c r="S9" s="149"/>
      <c r="T9" s="150"/>
      <c r="U9" s="98"/>
      <c r="V9" s="155"/>
    </row>
    <row r="10" spans="1:22" ht="19">
      <c r="A10" s="97"/>
      <c r="B10" s="128"/>
      <c r="C10" s="75"/>
      <c r="D10" s="128"/>
      <c r="E10" s="128"/>
      <c r="F10" s="156"/>
      <c r="G10" s="31" t="s">
        <v>155</v>
      </c>
      <c r="H10" s="152" t="str">
        <f>IF(E7=2,C7,(IF(E8=2,C8,(IF(E9=2,C9,(IF(E10=2,C10,2.1)))))))</f>
        <v>Dayne Peel</v>
      </c>
      <c r="I10" s="149"/>
      <c r="J10" s="150"/>
      <c r="K10" s="156"/>
      <c r="L10" s="31" t="s">
        <v>155</v>
      </c>
      <c r="M10" s="152">
        <f>IF(J10=4,H10,(IF(J11=4,H11,(IF(J12=4,H12,(IF(J9=4,H9,4.3)))))))</f>
        <v>4.3</v>
      </c>
      <c r="N10" s="149"/>
      <c r="O10" s="150"/>
      <c r="P10" s="98"/>
      <c r="Q10" s="31" t="s">
        <v>155</v>
      </c>
      <c r="R10" s="152">
        <f>IF(J10=2,H10,(IF(J11=2,H11,(IF(J12=2,H12,(IF(J9=2,H9,2.3)))))))</f>
        <v>2.2999999999999998</v>
      </c>
      <c r="S10" s="149"/>
      <c r="T10" s="150"/>
      <c r="U10" s="98"/>
      <c r="V10" s="155"/>
    </row>
    <row r="11" spans="1:22" ht="19">
      <c r="A11" s="156"/>
      <c r="B11" s="156"/>
      <c r="C11" s="156"/>
      <c r="D11" s="156"/>
      <c r="E11" s="156"/>
      <c r="F11" s="156"/>
      <c r="G11" s="164" t="s">
        <v>156</v>
      </c>
      <c r="H11" s="148" t="str">
        <f>IF(E14=1,C14,(IF(E15=1,C15,(IF(E16=1,H1C17,(IF(E17=1,C17,1.2)))))))</f>
        <v>Hunter Winkler</v>
      </c>
      <c r="I11" s="149"/>
      <c r="J11" s="146"/>
      <c r="K11" s="156"/>
      <c r="L11" s="164" t="s">
        <v>156</v>
      </c>
      <c r="M11" s="148" t="str">
        <f>IF(E7=3,C7,(IF(E8=3,C8,(IF(E9=3,C9,(IF(E10=3,C10,3.1)))))))</f>
        <v>Levi Woods</v>
      </c>
      <c r="N11" s="149"/>
      <c r="O11" s="146"/>
      <c r="P11" s="156"/>
      <c r="Q11" s="32" t="s">
        <v>156</v>
      </c>
      <c r="R11" s="152">
        <f>IF(O9=1,M9,(IF(O10=1,M10,(IF(O11=1,M11,(IF(O12=1,M12,1.4)))))))</f>
        <v>1.4</v>
      </c>
      <c r="S11" s="149"/>
      <c r="T11" s="153"/>
      <c r="U11" s="98"/>
      <c r="V11" s="155"/>
    </row>
    <row r="12" spans="1:22" ht="19">
      <c r="A12" s="156"/>
      <c r="B12" s="156"/>
      <c r="C12" s="156"/>
      <c r="D12" s="156"/>
      <c r="E12" s="156"/>
      <c r="F12" s="156"/>
      <c r="G12" s="165" t="s">
        <v>157</v>
      </c>
      <c r="H12" s="152" t="str">
        <f>IF(E14=2,C14,(IF(E15=2,C15,(IF(E16=2,C16,(IF(E17=2,C17,2.2)))))))</f>
        <v>Jai Jackson</v>
      </c>
      <c r="I12" s="149"/>
      <c r="J12" s="150"/>
      <c r="K12" s="156"/>
      <c r="L12" s="165" t="s">
        <v>157</v>
      </c>
      <c r="M12" s="152" t="str">
        <f>IF(E14=3,C14,(IF(E15=3,C15,(IF(E16=3,C16,(IF(E17=3,C17,3.2)))))))</f>
        <v>Jean Gaud</v>
      </c>
      <c r="N12" s="149"/>
      <c r="O12" s="150"/>
      <c r="P12" s="128"/>
      <c r="Q12" s="33" t="s">
        <v>157</v>
      </c>
      <c r="R12" s="154">
        <f>IF(O9=2,M9,(IF(O10=2,M10,(IF(O11=2,M11,(IF(O12=2,M12,2.4)))))))</f>
        <v>2.4</v>
      </c>
      <c r="S12" s="149"/>
      <c r="T12" s="150"/>
      <c r="U12" s="98"/>
      <c r="V12" s="155"/>
    </row>
    <row r="13" spans="1:22" ht="19">
      <c r="A13" s="144" t="s">
        <v>259</v>
      </c>
      <c r="B13" s="157"/>
      <c r="C13" s="157"/>
      <c r="D13" s="157"/>
      <c r="E13" s="157">
        <v>2</v>
      </c>
      <c r="F13" s="156"/>
      <c r="G13" s="98"/>
      <c r="H13" s="98"/>
      <c r="I13" s="98"/>
      <c r="J13" s="98"/>
      <c r="K13" s="156"/>
      <c r="L13" s="98"/>
      <c r="M13" s="98"/>
      <c r="N13" s="98"/>
      <c r="O13" s="98"/>
      <c r="P13" s="128"/>
      <c r="Q13" s="156"/>
      <c r="R13" s="145"/>
      <c r="S13" s="156"/>
      <c r="T13" s="156"/>
      <c r="U13" s="98"/>
      <c r="V13" s="155"/>
    </row>
    <row r="14" spans="1:22" ht="19">
      <c r="A14" s="30" t="s">
        <v>154</v>
      </c>
      <c r="B14" s="159">
        <v>2</v>
      </c>
      <c r="C14" s="7" t="s">
        <v>289</v>
      </c>
      <c r="D14" s="147">
        <v>7.67</v>
      </c>
      <c r="E14" s="159">
        <v>1</v>
      </c>
      <c r="F14" s="156"/>
      <c r="G14" s="98"/>
      <c r="H14" s="98"/>
      <c r="I14" s="98"/>
      <c r="J14" s="98"/>
      <c r="K14" s="156"/>
      <c r="L14" s="155"/>
      <c r="M14" s="155"/>
      <c r="N14" s="155"/>
      <c r="O14" s="155"/>
      <c r="P14" s="155"/>
      <c r="Q14" s="155"/>
      <c r="R14" s="155"/>
      <c r="S14" s="155"/>
      <c r="T14" s="155"/>
      <c r="U14" s="98"/>
      <c r="V14" s="155"/>
    </row>
    <row r="15" spans="1:22" ht="19">
      <c r="A15" s="31" t="s">
        <v>155</v>
      </c>
      <c r="B15" s="111">
        <v>4</v>
      </c>
      <c r="C15" s="7" t="s">
        <v>276</v>
      </c>
      <c r="D15" s="151">
        <v>4.7</v>
      </c>
      <c r="E15" s="111">
        <v>3</v>
      </c>
      <c r="F15" s="156"/>
      <c r="G15" s="98"/>
      <c r="H15" s="98"/>
      <c r="I15" s="98"/>
      <c r="J15" s="98"/>
      <c r="K15" s="156"/>
      <c r="L15" s="98"/>
      <c r="M15" s="98"/>
      <c r="N15" s="98"/>
      <c r="O15" s="98"/>
      <c r="P15" s="128"/>
      <c r="Q15" s="156"/>
      <c r="R15" s="156"/>
      <c r="S15" s="156"/>
      <c r="T15" s="156"/>
      <c r="U15" s="98"/>
      <c r="V15" s="155"/>
    </row>
    <row r="16" spans="1:22" ht="19">
      <c r="A16" s="162" t="s">
        <v>156</v>
      </c>
      <c r="B16" s="111">
        <v>5</v>
      </c>
      <c r="C16" s="7" t="s">
        <v>305</v>
      </c>
      <c r="D16" s="150">
        <v>7.33</v>
      </c>
      <c r="E16" s="111">
        <v>2</v>
      </c>
      <c r="F16" s="156"/>
      <c r="G16" s="98"/>
      <c r="H16" s="98"/>
      <c r="I16" s="98"/>
      <c r="J16" s="98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98"/>
      <c r="V16" s="155"/>
    </row>
    <row r="17" spans="1:22" ht="19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</row>
    <row r="18" spans="1:22" ht="19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</row>
    <row r="19" spans="1:22" ht="19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</row>
    <row r="20" spans="1:22" ht="19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</row>
    <row r="21" spans="1:2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2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</sheetData>
  <phoneticPr fontId="41" type="noConversion"/>
  <pageMargins left="0.75000000000000011" right="0.75000000000000011" top="1" bottom="1" header="0.5" footer="0.5"/>
  <pageSetup paperSize="9" scale="43" orientation="landscape" horizontalDpi="4294967292" verticalDpi="4294967292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2"/>
  <sheetViews>
    <sheetView topLeftCell="B1" zoomScale="98" workbookViewId="0">
      <selection activeCell="O16" sqref="O16"/>
    </sheetView>
  </sheetViews>
  <sheetFormatPr baseColWidth="10" defaultRowHeight="15"/>
  <cols>
    <col min="3" max="3" width="21.5" customWidth="1"/>
    <col min="7" max="7" width="4.33203125" customWidth="1"/>
    <col min="9" max="9" width="20" customWidth="1"/>
    <col min="13" max="13" width="4" customWidth="1"/>
    <col min="14" max="14" width="15" customWidth="1"/>
    <col min="15" max="15" width="26.83203125" customWidth="1"/>
    <col min="16" max="16" width="17.33203125" customWidth="1"/>
  </cols>
  <sheetData>
    <row r="1" spans="1:19" ht="21">
      <c r="A1" s="35" t="s">
        <v>304</v>
      </c>
      <c r="B1" s="35"/>
      <c r="C1" s="35" t="s">
        <v>228</v>
      </c>
      <c r="D1" s="35"/>
      <c r="E1" s="26"/>
      <c r="F1" s="26"/>
      <c r="G1" s="26"/>
      <c r="H1" s="10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9">
      <c r="A2" s="26"/>
      <c r="B2" s="26"/>
      <c r="C2" s="29"/>
      <c r="D2" s="27"/>
      <c r="E2" s="104"/>
      <c r="F2" s="104"/>
      <c r="G2" s="28"/>
      <c r="H2" s="28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9" ht="19">
      <c r="A3" s="26"/>
      <c r="B3" s="23"/>
      <c r="C3" s="26"/>
      <c r="D3" s="26"/>
      <c r="E3" s="26"/>
      <c r="F3" s="26"/>
      <c r="G3" s="26"/>
      <c r="H3" s="23"/>
      <c r="I3" s="26"/>
      <c r="J3" s="26"/>
      <c r="K3" s="26"/>
      <c r="L3" s="26"/>
      <c r="M3" s="26"/>
      <c r="N3" s="105"/>
      <c r="O3" s="23"/>
      <c r="P3" s="26"/>
      <c r="Q3" s="26"/>
      <c r="R3" s="26"/>
    </row>
    <row r="4" spans="1:19" ht="21">
      <c r="A4" s="26"/>
      <c r="B4" s="35" t="s">
        <v>226</v>
      </c>
      <c r="C4" s="35"/>
      <c r="D4" s="35"/>
      <c r="E4" s="35"/>
      <c r="F4" s="35"/>
      <c r="G4" s="35"/>
      <c r="H4" s="35" t="s">
        <v>227</v>
      </c>
      <c r="I4" s="26"/>
      <c r="J4" s="35"/>
      <c r="K4" s="35"/>
      <c r="L4" s="35"/>
      <c r="M4" s="26"/>
      <c r="N4" s="26"/>
      <c r="O4" s="26"/>
      <c r="P4" s="26"/>
      <c r="Q4" s="26"/>
      <c r="R4" s="26"/>
    </row>
    <row r="5" spans="1:19" ht="19">
      <c r="A5" s="26"/>
      <c r="B5" s="28" t="s">
        <v>229</v>
      </c>
      <c r="C5" s="26"/>
      <c r="D5" s="36" t="s">
        <v>230</v>
      </c>
      <c r="E5" s="36" t="s">
        <v>231</v>
      </c>
      <c r="F5" s="36" t="s">
        <v>232</v>
      </c>
      <c r="G5" s="28"/>
      <c r="H5" s="28" t="s">
        <v>233</v>
      </c>
      <c r="I5" s="26"/>
      <c r="J5" s="36" t="s">
        <v>230</v>
      </c>
      <c r="K5" s="36" t="s">
        <v>231</v>
      </c>
      <c r="L5" s="36" t="s">
        <v>232</v>
      </c>
      <c r="M5" s="26"/>
      <c r="N5" s="28"/>
      <c r="O5" s="36"/>
      <c r="P5" s="36"/>
      <c r="Q5" s="36"/>
      <c r="R5" s="26"/>
    </row>
    <row r="6" spans="1:19" ht="19">
      <c r="A6" s="26"/>
      <c r="B6" s="34"/>
      <c r="C6" s="99"/>
      <c r="D6" s="99"/>
      <c r="E6" s="100"/>
      <c r="F6" s="100"/>
      <c r="G6" s="34"/>
      <c r="H6" s="34"/>
      <c r="I6" s="99"/>
      <c r="J6" s="99"/>
      <c r="K6" s="100"/>
      <c r="L6" s="100"/>
      <c r="M6" s="26"/>
      <c r="N6" s="29" t="s">
        <v>234</v>
      </c>
      <c r="O6" s="29" t="s">
        <v>308</v>
      </c>
      <c r="P6" s="29" t="s">
        <v>235</v>
      </c>
      <c r="Q6" s="29" t="s">
        <v>236</v>
      </c>
      <c r="R6" s="29"/>
    </row>
    <row r="7" spans="1:19" ht="19">
      <c r="A7" s="26"/>
      <c r="B7" s="106" t="s">
        <v>154</v>
      </c>
      <c r="C7" s="7" t="s">
        <v>277</v>
      </c>
      <c r="D7" s="112"/>
      <c r="E7" s="114"/>
      <c r="F7" s="114"/>
      <c r="G7" s="34"/>
      <c r="H7" s="106" t="s">
        <v>154</v>
      </c>
      <c r="I7" s="7" t="s">
        <v>277</v>
      </c>
      <c r="J7" s="112"/>
      <c r="K7" s="114"/>
      <c r="L7" s="114"/>
      <c r="M7" s="26"/>
      <c r="N7" s="106" t="s">
        <v>154</v>
      </c>
      <c r="O7" s="7"/>
      <c r="P7" s="112"/>
      <c r="Q7" s="114">
        <f>SUM(F7,L7)</f>
        <v>0</v>
      </c>
      <c r="R7" s="26"/>
    </row>
    <row r="8" spans="1:19" ht="19">
      <c r="A8" s="26"/>
      <c r="B8" s="107" t="s">
        <v>155</v>
      </c>
      <c r="C8" s="7" t="s">
        <v>278</v>
      </c>
      <c r="D8" s="113"/>
      <c r="E8" s="115"/>
      <c r="F8" s="115"/>
      <c r="G8" s="34"/>
      <c r="H8" s="107" t="s">
        <v>155</v>
      </c>
      <c r="I8" s="7" t="s">
        <v>278</v>
      </c>
      <c r="J8" s="113"/>
      <c r="K8" s="115"/>
      <c r="L8" s="115"/>
      <c r="M8" s="26"/>
      <c r="N8" s="107" t="s">
        <v>155</v>
      </c>
      <c r="O8" s="7"/>
      <c r="P8" s="113"/>
      <c r="Q8" s="115">
        <f>SUM(F8,L8)</f>
        <v>0</v>
      </c>
      <c r="R8" s="26"/>
    </row>
    <row r="9" spans="1:19" ht="19">
      <c r="A9" s="26"/>
      <c r="B9" s="32" t="s">
        <v>156</v>
      </c>
      <c r="C9" s="7" t="s">
        <v>301</v>
      </c>
      <c r="D9" s="113"/>
      <c r="E9" s="115"/>
      <c r="F9" s="115"/>
      <c r="G9" s="34"/>
      <c r="H9" s="32" t="s">
        <v>156</v>
      </c>
      <c r="I9" s="7" t="s">
        <v>301</v>
      </c>
      <c r="J9" s="113"/>
      <c r="K9" s="115"/>
      <c r="L9" s="115"/>
      <c r="M9" s="26"/>
      <c r="N9" s="32" t="s">
        <v>156</v>
      </c>
      <c r="O9" s="7"/>
      <c r="P9" s="113"/>
      <c r="Q9" s="115">
        <f>SUM(F9,L9)</f>
        <v>0</v>
      </c>
      <c r="R9" s="26"/>
    </row>
    <row r="10" spans="1:19" ht="19">
      <c r="A10" s="26"/>
      <c r="B10" s="33" t="s">
        <v>157</v>
      </c>
      <c r="C10" s="7"/>
      <c r="D10" s="113"/>
      <c r="E10" s="115"/>
      <c r="F10" s="115"/>
      <c r="G10" s="34"/>
      <c r="H10" s="33" t="s">
        <v>157</v>
      </c>
      <c r="I10" s="7"/>
      <c r="J10" s="113"/>
      <c r="K10" s="115"/>
      <c r="L10" s="115"/>
      <c r="M10" s="26"/>
      <c r="N10" s="33" t="s">
        <v>157</v>
      </c>
      <c r="O10" s="7"/>
      <c r="P10" s="113"/>
      <c r="Q10" s="115"/>
      <c r="R10" s="26"/>
    </row>
    <row r="11" spans="1:19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9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9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9">
      <c r="A14" s="26"/>
      <c r="B14" s="101" t="s">
        <v>237</v>
      </c>
      <c r="C14" s="101"/>
      <c r="D14" s="101"/>
      <c r="E14" s="101"/>
      <c r="F14" s="101"/>
      <c r="G14" s="101"/>
      <c r="H14" s="101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9">
      <c r="A15" s="26"/>
      <c r="B15" s="101" t="s">
        <v>238</v>
      </c>
      <c r="C15" s="102"/>
      <c r="D15" s="102"/>
      <c r="E15" s="102"/>
      <c r="F15" s="102"/>
      <c r="G15" s="102"/>
      <c r="H15" s="102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9">
      <c r="A16" s="26"/>
      <c r="B16" s="101" t="s">
        <v>239</v>
      </c>
      <c r="C16" s="102"/>
      <c r="D16" s="102"/>
      <c r="E16" s="102"/>
      <c r="F16" s="102"/>
      <c r="G16" s="102"/>
      <c r="H16" s="102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>
      <c r="A17" s="26"/>
      <c r="B17" s="101" t="s">
        <v>240</v>
      </c>
      <c r="C17" s="102"/>
      <c r="D17" s="102"/>
      <c r="E17" s="102"/>
      <c r="F17" s="102"/>
      <c r="G17" s="102"/>
      <c r="H17" s="102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>
      <c r="A18" s="26"/>
      <c r="B18" s="101" t="s">
        <v>241</v>
      </c>
      <c r="C18" s="102"/>
      <c r="D18" s="102"/>
      <c r="E18" s="102"/>
      <c r="F18" s="102"/>
      <c r="G18" s="102"/>
      <c r="H18" s="102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>
      <c r="A19" s="26"/>
      <c r="B19" s="101" t="s">
        <v>242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</sheetData>
  <phoneticPr fontId="41" type="noConversion"/>
  <pageMargins left="0.75000000000000011" right="0.75000000000000011" top="1" bottom="1" header="0.5" footer="0.5"/>
  <pageSetup paperSize="9" scale="85" orientation="landscape" horizontalDpi="4294967292" verticalDpi="4294967292" copies="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2"/>
  <sheetViews>
    <sheetView workbookViewId="0">
      <selection activeCell="M17" sqref="M17"/>
    </sheetView>
  </sheetViews>
  <sheetFormatPr baseColWidth="10" defaultRowHeight="15"/>
  <cols>
    <col min="3" max="3" width="24" customWidth="1"/>
    <col min="4" max="4" width="13.5" customWidth="1"/>
    <col min="9" max="9" width="16.6640625" customWidth="1"/>
    <col min="14" max="14" width="13.1640625" customWidth="1"/>
  </cols>
  <sheetData>
    <row r="1" spans="1:20" ht="21">
      <c r="A1" s="35" t="s">
        <v>243</v>
      </c>
      <c r="B1" s="35"/>
      <c r="C1" s="35" t="s">
        <v>228</v>
      </c>
      <c r="D1" s="35"/>
      <c r="E1" s="26"/>
      <c r="F1" s="26"/>
      <c r="G1" s="26"/>
      <c r="H1" s="10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9">
      <c r="A2" s="26" t="s">
        <v>261</v>
      </c>
      <c r="B2" s="26"/>
      <c r="C2" s="29"/>
      <c r="D2" s="27"/>
      <c r="E2" s="104"/>
      <c r="F2" s="104"/>
      <c r="G2" s="28"/>
      <c r="H2" s="2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0" ht="19">
      <c r="A3" s="26"/>
      <c r="B3" s="23"/>
      <c r="C3" s="26"/>
      <c r="D3" s="26"/>
      <c r="E3" s="26"/>
      <c r="F3" s="26"/>
      <c r="G3" s="26"/>
      <c r="H3" s="23"/>
      <c r="I3" s="26"/>
      <c r="J3" s="26"/>
      <c r="K3" s="26"/>
      <c r="L3" s="26"/>
      <c r="M3" s="26"/>
      <c r="N3" s="105"/>
      <c r="O3" s="29"/>
      <c r="P3" s="23"/>
      <c r="Q3" s="26"/>
      <c r="R3" s="26"/>
      <c r="S3" s="26"/>
    </row>
    <row r="4" spans="1:20" ht="21">
      <c r="A4" s="26"/>
      <c r="B4" s="35" t="s">
        <v>226</v>
      </c>
      <c r="C4" s="35"/>
      <c r="D4" s="35"/>
      <c r="E4" s="35"/>
      <c r="F4" s="35"/>
      <c r="G4" s="35"/>
      <c r="H4" s="35" t="s">
        <v>227</v>
      </c>
      <c r="I4" s="26"/>
      <c r="J4" s="35"/>
      <c r="K4" s="35"/>
      <c r="L4" s="35"/>
      <c r="M4" s="26"/>
      <c r="N4" s="26"/>
      <c r="O4" s="26"/>
      <c r="P4" s="26"/>
      <c r="Q4" s="26"/>
      <c r="R4" s="26"/>
      <c r="S4" s="26"/>
    </row>
    <row r="5" spans="1:20" ht="19">
      <c r="A5" s="26"/>
      <c r="B5" s="28" t="s">
        <v>229</v>
      </c>
      <c r="C5" s="26"/>
      <c r="D5" s="36" t="s">
        <v>230</v>
      </c>
      <c r="E5" s="36" t="s">
        <v>231</v>
      </c>
      <c r="F5" s="36" t="s">
        <v>232</v>
      </c>
      <c r="G5" s="28"/>
      <c r="H5" s="28" t="s">
        <v>233</v>
      </c>
      <c r="I5" s="26"/>
      <c r="J5" s="36" t="s">
        <v>230</v>
      </c>
      <c r="K5" s="36" t="s">
        <v>231</v>
      </c>
      <c r="L5" s="36" t="s">
        <v>232</v>
      </c>
      <c r="M5" s="26"/>
      <c r="N5" s="28"/>
      <c r="O5" s="28"/>
      <c r="P5" s="36"/>
      <c r="Q5" s="36"/>
      <c r="R5" s="36"/>
      <c r="S5" s="26"/>
    </row>
    <row r="6" spans="1:20" ht="19">
      <c r="A6" s="26"/>
      <c r="B6" s="34"/>
      <c r="C6" s="99"/>
      <c r="D6" s="99"/>
      <c r="E6" s="100"/>
      <c r="F6" s="100"/>
      <c r="G6" s="34"/>
      <c r="H6" s="34"/>
      <c r="I6" s="99"/>
      <c r="J6" s="99"/>
      <c r="K6" s="100"/>
      <c r="L6" s="100"/>
      <c r="M6" s="26"/>
      <c r="N6" s="29" t="s">
        <v>234</v>
      </c>
      <c r="O6" s="29"/>
      <c r="P6" s="29"/>
      <c r="Q6" s="29" t="s">
        <v>235</v>
      </c>
      <c r="R6" s="29" t="s">
        <v>236</v>
      </c>
      <c r="S6" s="29"/>
    </row>
    <row r="7" spans="1:20" ht="19">
      <c r="A7" s="26"/>
      <c r="B7" s="106" t="s">
        <v>154</v>
      </c>
      <c r="C7" s="7" t="s">
        <v>254</v>
      </c>
      <c r="D7" s="112"/>
      <c r="E7" s="111"/>
      <c r="F7" s="111"/>
      <c r="G7" s="34"/>
      <c r="H7" s="106" t="s">
        <v>154</v>
      </c>
      <c r="I7" s="7" t="s">
        <v>254</v>
      </c>
      <c r="J7" s="112"/>
      <c r="K7" s="114"/>
      <c r="L7" s="114"/>
      <c r="M7" s="26"/>
      <c r="N7" s="106" t="s">
        <v>154</v>
      </c>
      <c r="O7" s="7"/>
      <c r="P7" s="7"/>
      <c r="Q7" s="112">
        <f>SUM(F7,L7)</f>
        <v>0</v>
      </c>
      <c r="R7" s="114"/>
      <c r="S7" s="26"/>
    </row>
    <row r="8" spans="1:20" ht="19">
      <c r="A8" s="26"/>
      <c r="B8" s="107" t="s">
        <v>155</v>
      </c>
      <c r="C8" s="7" t="s">
        <v>253</v>
      </c>
      <c r="D8" s="113"/>
      <c r="E8" s="111"/>
      <c r="F8" s="111"/>
      <c r="G8" s="34"/>
      <c r="H8" s="107" t="s">
        <v>155</v>
      </c>
      <c r="I8" s="7" t="s">
        <v>253</v>
      </c>
      <c r="J8" s="113"/>
      <c r="K8" s="115"/>
      <c r="L8" s="115"/>
      <c r="M8" s="26"/>
      <c r="N8" s="107" t="s">
        <v>155</v>
      </c>
      <c r="O8" s="7"/>
      <c r="P8" s="7"/>
      <c r="Q8" s="113">
        <f>SUM(F8,L8)</f>
        <v>0</v>
      </c>
      <c r="R8" s="115"/>
      <c r="S8" s="26"/>
    </row>
    <row r="9" spans="1:20" ht="19">
      <c r="A9" s="26"/>
      <c r="B9" s="32" t="s">
        <v>156</v>
      </c>
      <c r="C9" s="7" t="s">
        <v>279</v>
      </c>
      <c r="D9" s="113"/>
      <c r="E9" s="111"/>
      <c r="F9" s="111"/>
      <c r="G9" s="34"/>
      <c r="H9" s="32" t="s">
        <v>156</v>
      </c>
      <c r="I9" s="7" t="s">
        <v>279</v>
      </c>
      <c r="J9" s="113"/>
      <c r="K9" s="115"/>
      <c r="L9" s="115"/>
      <c r="M9" s="26"/>
      <c r="N9" s="32" t="s">
        <v>156</v>
      </c>
      <c r="O9" s="7"/>
      <c r="P9" s="7"/>
      <c r="Q9" s="113">
        <f>SUM(F9,L9)</f>
        <v>0</v>
      </c>
      <c r="R9" s="115"/>
      <c r="S9" s="26"/>
    </row>
    <row r="10" spans="1:20" ht="19">
      <c r="A10" s="26"/>
      <c r="B10" s="33" t="s">
        <v>157</v>
      </c>
      <c r="C10" s="108" t="s">
        <v>280</v>
      </c>
      <c r="D10" s="109"/>
      <c r="E10" s="110"/>
      <c r="F10" s="110"/>
      <c r="G10" s="34"/>
      <c r="H10" s="33" t="s">
        <v>157</v>
      </c>
      <c r="I10" s="108" t="s">
        <v>280</v>
      </c>
      <c r="J10" s="109"/>
      <c r="K10" s="110"/>
      <c r="L10" s="110"/>
      <c r="M10" s="26"/>
      <c r="N10" s="33" t="s">
        <v>157</v>
      </c>
      <c r="O10" s="108"/>
      <c r="P10" s="108"/>
      <c r="Q10" s="113">
        <f>SUM(F10,L10)</f>
        <v>0</v>
      </c>
      <c r="R10" s="115"/>
      <c r="S10" s="26"/>
    </row>
    <row r="11" spans="1:20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20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20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0">
      <c r="A14" s="26"/>
      <c r="B14" s="101" t="s">
        <v>237</v>
      </c>
      <c r="C14" s="101"/>
      <c r="D14" s="101"/>
      <c r="E14" s="101"/>
      <c r="F14" s="101"/>
      <c r="G14" s="101"/>
      <c r="H14" s="101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20">
      <c r="A15" s="26"/>
      <c r="B15" s="101" t="s">
        <v>238</v>
      </c>
      <c r="C15" s="102"/>
      <c r="D15" s="102"/>
      <c r="E15" s="102"/>
      <c r="F15" s="102"/>
      <c r="G15" s="102"/>
      <c r="H15" s="10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20">
      <c r="A16" s="26"/>
      <c r="B16" s="101" t="s">
        <v>239</v>
      </c>
      <c r="C16" s="102"/>
      <c r="D16" s="102"/>
      <c r="E16" s="102"/>
      <c r="F16" s="102"/>
      <c r="G16" s="102"/>
      <c r="H16" s="10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>
      <c r="A17" s="26"/>
      <c r="B17" s="101" t="s">
        <v>240</v>
      </c>
      <c r="C17" s="102"/>
      <c r="D17" s="102"/>
      <c r="E17" s="102"/>
      <c r="F17" s="102"/>
      <c r="G17" s="102"/>
      <c r="H17" s="10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>
      <c r="A18" s="26"/>
      <c r="B18" s="101" t="s">
        <v>241</v>
      </c>
      <c r="C18" s="102"/>
      <c r="D18" s="102"/>
      <c r="E18" s="102"/>
      <c r="F18" s="102"/>
      <c r="G18" s="102"/>
      <c r="H18" s="10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>
      <c r="A19" s="26"/>
      <c r="B19" s="101" t="s">
        <v>242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</sheetData>
  <phoneticPr fontId="41" type="noConversion"/>
  <pageMargins left="0.75000000000000011" right="0.75000000000000011" top="1" bottom="1" header="0.5" footer="0.5"/>
  <pageSetup paperSize="9" scale="80" orientation="landscape" horizontalDpi="4294967292" verticalDpi="4294967292" copies="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1"/>
  <sheetViews>
    <sheetView workbookViewId="0">
      <selection activeCell="Q13" sqref="Q13"/>
    </sheetView>
  </sheetViews>
  <sheetFormatPr baseColWidth="10" defaultRowHeight="15"/>
  <cols>
    <col min="3" max="3" width="24.33203125" customWidth="1"/>
    <col min="9" max="9" width="17.6640625" customWidth="1"/>
    <col min="17" max="17" width="17" customWidth="1"/>
  </cols>
  <sheetData>
    <row r="1" spans="1:20" ht="21">
      <c r="A1" s="35" t="s">
        <v>244</v>
      </c>
      <c r="B1" s="35"/>
      <c r="C1" s="35"/>
      <c r="D1" s="35"/>
      <c r="E1" s="26"/>
      <c r="F1" s="26"/>
      <c r="G1" s="26"/>
      <c r="H1" s="103"/>
      <c r="I1" s="103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9">
      <c r="A2" s="26"/>
      <c r="B2" s="26"/>
      <c r="C2" s="26"/>
      <c r="D2" s="27"/>
      <c r="E2" s="104"/>
      <c r="F2" s="104"/>
      <c r="G2" s="28"/>
      <c r="H2" s="2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0" ht="19">
      <c r="A3" s="26"/>
      <c r="B3" s="23"/>
      <c r="C3" s="28"/>
      <c r="D3" s="26"/>
      <c r="E3" s="26"/>
      <c r="F3" s="26"/>
      <c r="G3" s="26"/>
      <c r="H3" s="23"/>
      <c r="I3" s="26"/>
      <c r="J3" s="26"/>
      <c r="K3" s="26"/>
      <c r="L3" s="26"/>
      <c r="M3" s="26"/>
      <c r="N3" s="105"/>
      <c r="O3" s="29"/>
      <c r="P3" s="23"/>
      <c r="Q3" s="26"/>
      <c r="R3" s="26"/>
      <c r="S3" s="26"/>
    </row>
    <row r="4" spans="1:20" ht="21">
      <c r="A4" s="26"/>
      <c r="B4" s="35" t="s">
        <v>226</v>
      </c>
      <c r="C4" s="35"/>
      <c r="D4" s="35"/>
      <c r="E4" s="35"/>
      <c r="F4" s="35"/>
      <c r="G4" s="35"/>
      <c r="H4" s="35" t="s">
        <v>227</v>
      </c>
      <c r="I4" s="35"/>
      <c r="J4" s="35"/>
      <c r="K4" s="35"/>
      <c r="L4" s="35"/>
      <c r="M4" s="26"/>
      <c r="N4" s="26"/>
      <c r="O4" s="26"/>
      <c r="P4" s="26"/>
      <c r="Q4" s="26"/>
      <c r="R4" s="26"/>
      <c r="S4" s="26"/>
    </row>
    <row r="5" spans="1:20" ht="19">
      <c r="A5" s="26"/>
      <c r="B5" s="28" t="s">
        <v>229</v>
      </c>
      <c r="C5" s="28"/>
      <c r="D5" s="36" t="s">
        <v>230</v>
      </c>
      <c r="E5" s="36" t="s">
        <v>231</v>
      </c>
      <c r="F5" s="36" t="s">
        <v>232</v>
      </c>
      <c r="G5" s="28"/>
      <c r="H5" s="28" t="s">
        <v>233</v>
      </c>
      <c r="I5" s="28"/>
      <c r="J5" s="36" t="s">
        <v>230</v>
      </c>
      <c r="K5" s="36" t="s">
        <v>231</v>
      </c>
      <c r="L5" s="36" t="s">
        <v>232</v>
      </c>
      <c r="M5" s="26"/>
      <c r="N5" s="28"/>
      <c r="O5" s="28"/>
      <c r="P5" s="36"/>
      <c r="Q5" s="36"/>
      <c r="R5" s="36"/>
      <c r="S5" s="26"/>
    </row>
    <row r="6" spans="1:20" ht="19">
      <c r="A6" s="26"/>
      <c r="B6" s="34"/>
      <c r="C6" s="34"/>
      <c r="D6" s="99"/>
      <c r="E6" s="100"/>
      <c r="F6" s="100"/>
      <c r="G6" s="34"/>
      <c r="H6" s="34"/>
      <c r="I6" s="34"/>
      <c r="J6" s="99"/>
      <c r="K6" s="100"/>
      <c r="L6" s="100"/>
      <c r="M6" s="26"/>
      <c r="N6" s="29" t="s">
        <v>234</v>
      </c>
      <c r="O6" s="29"/>
      <c r="P6" s="29"/>
      <c r="Q6" s="29" t="s">
        <v>235</v>
      </c>
      <c r="R6" s="29" t="s">
        <v>236</v>
      </c>
      <c r="S6" s="29"/>
    </row>
    <row r="7" spans="1:20" ht="19">
      <c r="A7" s="26"/>
      <c r="B7" s="116" t="s">
        <v>154</v>
      </c>
      <c r="C7" s="7" t="s">
        <v>281</v>
      </c>
      <c r="D7" s="168"/>
      <c r="E7" s="111"/>
      <c r="F7" s="111"/>
      <c r="G7" s="34"/>
      <c r="H7" s="116" t="s">
        <v>154</v>
      </c>
      <c r="I7" s="7" t="s">
        <v>281</v>
      </c>
      <c r="J7" s="112"/>
      <c r="K7" s="114"/>
      <c r="L7" s="114"/>
      <c r="M7" s="26"/>
      <c r="N7" s="106" t="s">
        <v>154</v>
      </c>
      <c r="O7" s="7"/>
      <c r="P7" s="7"/>
      <c r="Q7" s="197">
        <f>SUM(F7,L7)</f>
        <v>0</v>
      </c>
      <c r="R7" s="114"/>
      <c r="S7" s="26"/>
    </row>
    <row r="8" spans="1:20" ht="19">
      <c r="A8" s="26"/>
      <c r="B8" s="117" t="s">
        <v>155</v>
      </c>
      <c r="C8" s="7" t="s">
        <v>282</v>
      </c>
      <c r="D8" s="168"/>
      <c r="E8" s="111"/>
      <c r="F8" s="111"/>
      <c r="G8" s="34"/>
      <c r="H8" s="117" t="s">
        <v>155</v>
      </c>
      <c r="I8" s="7" t="s">
        <v>282</v>
      </c>
      <c r="J8" s="113"/>
      <c r="K8" s="115"/>
      <c r="L8" s="115"/>
      <c r="M8" s="26"/>
      <c r="N8" s="107" t="s">
        <v>155</v>
      </c>
      <c r="O8" s="7"/>
      <c r="P8" s="7"/>
      <c r="Q8" s="198">
        <f>SUM(F8,L8)</f>
        <v>0</v>
      </c>
      <c r="R8" s="115"/>
      <c r="S8" s="26"/>
    </row>
    <row r="9" spans="1:20" ht="19">
      <c r="A9" s="26"/>
      <c r="B9" s="32" t="s">
        <v>156</v>
      </c>
      <c r="C9" s="7" t="s">
        <v>283</v>
      </c>
      <c r="D9" s="168"/>
      <c r="E9" s="111"/>
      <c r="F9" s="111"/>
      <c r="G9" s="34"/>
      <c r="H9" s="32" t="s">
        <v>156</v>
      </c>
      <c r="I9" s="7" t="s">
        <v>283</v>
      </c>
      <c r="J9" s="113"/>
      <c r="K9" s="115"/>
      <c r="L9" s="115"/>
      <c r="M9" s="26"/>
      <c r="N9" s="32" t="s">
        <v>156</v>
      </c>
      <c r="O9" s="7"/>
      <c r="P9" s="7"/>
      <c r="Q9" s="198">
        <f>SUM(F9,L9)</f>
        <v>0</v>
      </c>
      <c r="R9" s="115"/>
      <c r="S9" s="26"/>
    </row>
    <row r="10" spans="1:20" ht="19">
      <c r="A10" s="26"/>
      <c r="B10" s="33" t="s">
        <v>157</v>
      </c>
      <c r="C10" s="169" t="s">
        <v>284</v>
      </c>
      <c r="D10" s="168"/>
      <c r="E10" s="111"/>
      <c r="F10" s="111"/>
      <c r="G10" s="34"/>
      <c r="H10" s="33" t="s">
        <v>157</v>
      </c>
      <c r="I10" s="169" t="s">
        <v>284</v>
      </c>
      <c r="J10" s="113"/>
      <c r="K10" s="115"/>
      <c r="L10" s="115"/>
      <c r="M10" s="26"/>
      <c r="N10" s="33" t="s">
        <v>157</v>
      </c>
      <c r="O10" s="108"/>
      <c r="P10" s="108"/>
      <c r="Q10" s="198">
        <f>SUM(F10,L10)</f>
        <v>0</v>
      </c>
      <c r="R10" s="110"/>
      <c r="S10" s="26"/>
    </row>
    <row r="11" spans="1:20" ht="19">
      <c r="A11" s="26"/>
      <c r="B11" s="194" t="s">
        <v>306</v>
      </c>
      <c r="C11" s="169" t="s">
        <v>285</v>
      </c>
      <c r="D11" s="195"/>
      <c r="E11" s="195"/>
      <c r="F11" s="195"/>
      <c r="G11" s="26"/>
      <c r="H11" s="196" t="s">
        <v>306</v>
      </c>
      <c r="I11" s="169" t="s">
        <v>285</v>
      </c>
      <c r="J11" s="195"/>
      <c r="K11" s="195"/>
      <c r="L11" s="195"/>
      <c r="M11" s="26"/>
      <c r="N11" s="196" t="s">
        <v>306</v>
      </c>
      <c r="O11" s="169"/>
      <c r="P11" s="195"/>
      <c r="Q11" s="199">
        <f>SUM(F11,L11)</f>
        <v>0</v>
      </c>
      <c r="R11" s="195"/>
      <c r="S11" s="26"/>
    </row>
    <row r="12" spans="1:20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20">
      <c r="A13" s="26"/>
      <c r="B13" s="101" t="s">
        <v>237</v>
      </c>
      <c r="C13" s="101"/>
      <c r="D13" s="101"/>
      <c r="E13" s="101"/>
      <c r="F13" s="101"/>
      <c r="G13" s="101"/>
      <c r="H13" s="101"/>
      <c r="I13" s="101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0">
      <c r="A14" s="26"/>
      <c r="B14" s="101" t="s">
        <v>238</v>
      </c>
      <c r="C14" s="101"/>
      <c r="D14" s="102"/>
      <c r="E14" s="102"/>
      <c r="F14" s="102"/>
      <c r="G14" s="102"/>
      <c r="H14" s="10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20">
      <c r="A15" s="26"/>
      <c r="B15" s="101" t="s">
        <v>239</v>
      </c>
      <c r="C15" s="101"/>
      <c r="D15" s="102"/>
      <c r="E15" s="102"/>
      <c r="F15" s="102"/>
      <c r="G15" s="102"/>
      <c r="H15" s="10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20">
      <c r="A16" s="26"/>
      <c r="B16" s="101" t="s">
        <v>240</v>
      </c>
      <c r="C16" s="101"/>
      <c r="D16" s="102"/>
      <c r="E16" s="102"/>
      <c r="F16" s="102"/>
      <c r="G16" s="102"/>
      <c r="H16" s="10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>
      <c r="A17" s="26"/>
      <c r="B17" s="101" t="s">
        <v>241</v>
      </c>
      <c r="C17" s="101"/>
      <c r="D17" s="102"/>
      <c r="E17" s="102"/>
      <c r="F17" s="102"/>
      <c r="G17" s="102"/>
      <c r="H17" s="10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>
      <c r="A18" s="26"/>
      <c r="B18" s="101" t="s">
        <v>242</v>
      </c>
      <c r="C18" s="10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</sheetData>
  <phoneticPr fontId="41" type="noConversion"/>
  <pageMargins left="0.75000000000000011" right="0.75000000000000011" top="1" bottom="1" header="0.5" footer="0.5"/>
  <pageSetup paperSize="9" scale="81" orientation="landscape" horizontalDpi="4294967292" verticalDpi="4294967292" copies="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33"/>
  <sheetViews>
    <sheetView workbookViewId="0">
      <selection activeCell="C18" sqref="C18"/>
    </sheetView>
  </sheetViews>
  <sheetFormatPr baseColWidth="10" defaultRowHeight="15"/>
  <cols>
    <col min="1" max="1" width="15" customWidth="1"/>
    <col min="2" max="2" width="26.5" customWidth="1"/>
    <col min="3" max="3" width="22.5" customWidth="1"/>
    <col min="5" max="5" width="15.1640625" customWidth="1"/>
    <col min="6" max="6" width="14.1640625" customWidth="1"/>
    <col min="7" max="7" width="15.33203125" customWidth="1"/>
  </cols>
  <sheetData>
    <row r="2" spans="1:7" ht="25" customHeight="1">
      <c r="A2" s="190" t="s">
        <v>252</v>
      </c>
      <c r="B2" s="190"/>
      <c r="C2" s="190"/>
      <c r="D2" s="190"/>
      <c r="E2" s="190"/>
      <c r="F2" s="190"/>
      <c r="G2" s="190"/>
    </row>
    <row r="3" spans="1:7" ht="25" customHeight="1">
      <c r="A3" s="190"/>
      <c r="B3" s="190"/>
      <c r="C3" s="190"/>
      <c r="D3" s="190"/>
      <c r="E3" s="190"/>
      <c r="F3" s="190"/>
      <c r="G3" s="190"/>
    </row>
    <row r="5" spans="1:7" ht="24">
      <c r="A5" s="122" t="s">
        <v>245</v>
      </c>
      <c r="B5" s="133"/>
      <c r="C5" s="125"/>
      <c r="D5" s="123"/>
      <c r="E5" s="122" t="s">
        <v>262</v>
      </c>
      <c r="F5" s="119"/>
      <c r="G5" s="119"/>
    </row>
    <row r="6" spans="1:7" ht="24">
      <c r="A6" s="120">
        <v>1</v>
      </c>
      <c r="B6" s="134"/>
      <c r="C6" s="135"/>
      <c r="D6" s="118"/>
      <c r="E6" s="120">
        <v>1</v>
      </c>
      <c r="F6" s="119"/>
      <c r="G6" s="119"/>
    </row>
    <row r="7" spans="1:7" ht="24">
      <c r="A7" s="120">
        <v>2</v>
      </c>
      <c r="B7" s="132"/>
      <c r="C7" s="135"/>
      <c r="D7" s="118"/>
      <c r="E7" s="120">
        <v>2</v>
      </c>
      <c r="F7" s="119"/>
      <c r="G7" s="119"/>
    </row>
    <row r="8" spans="1:7" ht="24">
      <c r="A8" s="120">
        <v>3</v>
      </c>
      <c r="B8" s="136"/>
      <c r="C8" s="135"/>
      <c r="D8" s="118"/>
    </row>
    <row r="9" spans="1:7" ht="24">
      <c r="A9" s="120">
        <v>4</v>
      </c>
      <c r="B9" s="132"/>
      <c r="C9" s="137"/>
      <c r="D9" s="118"/>
    </row>
    <row r="10" spans="1:7" ht="24">
      <c r="A10" s="120">
        <v>5</v>
      </c>
      <c r="B10" s="131"/>
      <c r="C10" s="135"/>
      <c r="D10" s="118"/>
      <c r="E10" s="122" t="s">
        <v>249</v>
      </c>
      <c r="F10" s="119"/>
      <c r="G10" s="119"/>
    </row>
    <row r="11" spans="1:7" ht="24">
      <c r="A11" s="127"/>
      <c r="B11" s="166"/>
      <c r="C11" s="138"/>
      <c r="D11" s="118"/>
      <c r="E11" s="120">
        <v>1</v>
      </c>
      <c r="F11" s="119"/>
      <c r="G11" s="119"/>
    </row>
    <row r="12" spans="1:7" ht="24">
      <c r="C12" s="125"/>
      <c r="D12" s="123"/>
      <c r="E12" s="120">
        <v>2</v>
      </c>
      <c r="F12" s="119"/>
      <c r="G12" s="119"/>
    </row>
    <row r="13" spans="1:7" ht="24">
      <c r="A13" s="122" t="s">
        <v>246</v>
      </c>
      <c r="B13" s="122"/>
      <c r="C13" s="124"/>
      <c r="D13" s="118"/>
      <c r="E13" s="119">
        <v>3</v>
      </c>
      <c r="F13" s="119"/>
      <c r="G13" s="119"/>
    </row>
    <row r="14" spans="1:7" ht="24">
      <c r="A14" s="120">
        <v>1</v>
      </c>
      <c r="B14" s="131"/>
      <c r="C14" s="124"/>
      <c r="D14" s="118"/>
      <c r="E14" s="124" t="s">
        <v>209</v>
      </c>
      <c r="F14" s="124"/>
      <c r="G14" s="124"/>
    </row>
    <row r="15" spans="1:7" ht="24">
      <c r="A15" s="120">
        <v>2</v>
      </c>
      <c r="B15" s="131"/>
      <c r="C15" s="124"/>
      <c r="D15" s="118"/>
      <c r="E15" s="118"/>
      <c r="F15" s="118"/>
      <c r="G15" s="118"/>
    </row>
    <row r="16" spans="1:7" ht="24">
      <c r="A16" s="120">
        <v>3</v>
      </c>
      <c r="B16" s="131"/>
      <c r="C16" s="124"/>
      <c r="D16" s="118"/>
      <c r="E16" s="118"/>
      <c r="F16" s="118"/>
      <c r="G16" s="118"/>
    </row>
    <row r="17" spans="1:7" ht="24">
      <c r="A17" s="120">
        <v>4</v>
      </c>
      <c r="B17" s="131"/>
      <c r="C17" s="126"/>
      <c r="D17" s="118"/>
      <c r="E17" s="122" t="s">
        <v>250</v>
      </c>
      <c r="F17" s="119"/>
      <c r="G17" s="119"/>
    </row>
    <row r="18" spans="1:7" ht="24">
      <c r="A18" s="120">
        <v>5</v>
      </c>
      <c r="B18" s="131"/>
      <c r="D18" s="118"/>
      <c r="E18" s="120">
        <v>1</v>
      </c>
      <c r="F18" s="119"/>
      <c r="G18" s="119"/>
    </row>
    <row r="19" spans="1:7" ht="24">
      <c r="A19" s="119">
        <v>6</v>
      </c>
      <c r="B19" s="132"/>
      <c r="C19" s="124"/>
      <c r="D19" s="123"/>
      <c r="E19" s="121">
        <v>2</v>
      </c>
      <c r="F19" s="119"/>
      <c r="G19" s="119"/>
    </row>
    <row r="20" spans="1:7" ht="24">
      <c r="C20" s="124"/>
      <c r="D20" s="118"/>
      <c r="E20" s="119">
        <v>3</v>
      </c>
      <c r="F20" s="119"/>
      <c r="G20" s="119"/>
    </row>
    <row r="21" spans="1:7" ht="24">
      <c r="A21" s="122" t="s">
        <v>247</v>
      </c>
      <c r="B21" s="122"/>
      <c r="C21" s="124"/>
      <c r="D21" s="118"/>
      <c r="E21" s="118"/>
      <c r="F21" s="118"/>
      <c r="G21" s="118"/>
    </row>
    <row r="22" spans="1:7" ht="24">
      <c r="A22" s="120">
        <v>1</v>
      </c>
      <c r="B22" s="129"/>
      <c r="C22" s="170"/>
      <c r="D22" s="118"/>
      <c r="E22" s="118"/>
      <c r="F22" s="118"/>
      <c r="G22" s="118"/>
    </row>
    <row r="23" spans="1:7" ht="24">
      <c r="A23" s="120">
        <v>2</v>
      </c>
      <c r="B23" s="129"/>
      <c r="C23" s="170"/>
      <c r="D23" s="118"/>
      <c r="E23" s="118"/>
      <c r="F23" s="118"/>
      <c r="G23" s="118"/>
    </row>
    <row r="24" spans="1:7" ht="24">
      <c r="A24" s="120">
        <v>3</v>
      </c>
      <c r="B24" s="129"/>
      <c r="C24" s="170"/>
      <c r="D24" s="118"/>
      <c r="E24" s="122" t="s">
        <v>251</v>
      </c>
      <c r="F24" s="119"/>
      <c r="G24" s="119"/>
    </row>
    <row r="25" spans="1:7" ht="24">
      <c r="A25" s="120">
        <v>4</v>
      </c>
      <c r="B25" s="129"/>
      <c r="C25" s="10"/>
      <c r="D25" s="118"/>
      <c r="E25" s="120">
        <v>1</v>
      </c>
      <c r="F25" s="119"/>
      <c r="G25" s="119"/>
    </row>
    <row r="26" spans="1:7" ht="24">
      <c r="A26" s="120">
        <v>5</v>
      </c>
      <c r="B26" s="129"/>
      <c r="C26" s="170"/>
      <c r="D26" s="118"/>
      <c r="E26" s="118"/>
      <c r="F26" s="118"/>
      <c r="G26" s="118"/>
    </row>
    <row r="27" spans="1:7" ht="24">
      <c r="C27" s="124"/>
      <c r="D27" s="118"/>
      <c r="E27" s="118"/>
      <c r="F27" s="118"/>
      <c r="G27" s="118"/>
    </row>
    <row r="28" spans="1:7" ht="24">
      <c r="A28" s="122" t="s">
        <v>248</v>
      </c>
      <c r="B28" s="130"/>
      <c r="C28" s="124"/>
      <c r="D28" s="118"/>
      <c r="E28" s="118"/>
      <c r="F28" s="118"/>
      <c r="G28" s="118"/>
    </row>
    <row r="29" spans="1:7" ht="24">
      <c r="A29" s="120">
        <v>1</v>
      </c>
      <c r="B29" s="119"/>
      <c r="C29" s="124"/>
      <c r="D29" s="118"/>
      <c r="E29" s="118"/>
      <c r="F29" s="118"/>
      <c r="G29" s="118"/>
    </row>
    <row r="30" spans="1:7" ht="24">
      <c r="A30" s="120">
        <v>2</v>
      </c>
      <c r="B30" s="119"/>
      <c r="C30" s="124"/>
      <c r="D30" s="118"/>
      <c r="E30" s="118"/>
      <c r="F30" s="118"/>
      <c r="G30" s="118"/>
    </row>
    <row r="31" spans="1:7" ht="24">
      <c r="A31" s="120">
        <v>3</v>
      </c>
      <c r="B31" s="119"/>
      <c r="C31" s="124"/>
    </row>
    <row r="32" spans="1:7" ht="24">
      <c r="A32" s="120">
        <v>4</v>
      </c>
      <c r="B32" s="119"/>
    </row>
    <row r="33" spans="1:1" ht="24">
      <c r="A33" s="127"/>
    </row>
  </sheetData>
  <mergeCells count="1">
    <mergeCell ref="A2:G3"/>
  </mergeCells>
  <phoneticPr fontId="41" type="noConversion"/>
  <pageMargins left="0.75" right="0.75" top="1" bottom="1" header="0.5" footer="0.5"/>
  <pageSetup paperSize="9" scale="67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0"/>
  <sheetViews>
    <sheetView workbookViewId="0">
      <selection activeCell="E50" sqref="E50"/>
    </sheetView>
  </sheetViews>
  <sheetFormatPr baseColWidth="10" defaultRowHeight="15"/>
  <cols>
    <col min="2" max="2" width="46.6640625" customWidth="1"/>
    <col min="3" max="3" width="62.6640625" customWidth="1"/>
    <col min="4" max="4" width="25.6640625" customWidth="1"/>
    <col min="5" max="5" width="21.1640625" customWidth="1"/>
    <col min="6" max="6" width="20.83203125" customWidth="1"/>
  </cols>
  <sheetData>
    <row r="1" spans="1:11" ht="16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9">
      <c r="A2" s="23"/>
      <c r="B2" s="37" t="s">
        <v>163</v>
      </c>
      <c r="C2" s="37"/>
      <c r="D2" s="37"/>
      <c r="E2" s="37"/>
      <c r="F2" s="37"/>
      <c r="G2" s="37"/>
      <c r="H2" s="37"/>
      <c r="I2" s="37"/>
      <c r="J2" s="23"/>
      <c r="K2" s="23"/>
    </row>
    <row r="3" spans="1:11" ht="16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>
      <c r="A4" s="21"/>
      <c r="B4" s="65" t="s">
        <v>164</v>
      </c>
      <c r="C4" s="65"/>
      <c r="D4" s="66"/>
      <c r="E4" s="39"/>
      <c r="F4" s="21"/>
      <c r="G4" s="21"/>
      <c r="H4" s="21"/>
      <c r="I4" s="21"/>
      <c r="J4" s="21"/>
      <c r="K4" s="21"/>
    </row>
    <row r="5" spans="1:11" ht="48">
      <c r="A5" s="40"/>
      <c r="B5" s="67" t="s">
        <v>165</v>
      </c>
      <c r="C5" s="68" t="s">
        <v>166</v>
      </c>
      <c r="D5" s="68" t="s">
        <v>167</v>
      </c>
      <c r="E5" s="40"/>
      <c r="F5" s="40"/>
      <c r="G5" s="40"/>
      <c r="H5" s="40"/>
      <c r="I5" s="40"/>
      <c r="J5" s="40"/>
      <c r="K5" s="40"/>
    </row>
    <row r="6" spans="1:11" ht="24">
      <c r="A6" s="21"/>
      <c r="B6" s="69" t="s">
        <v>168</v>
      </c>
      <c r="C6" s="70" t="s">
        <v>169</v>
      </c>
      <c r="D6" s="70" t="s">
        <v>170</v>
      </c>
      <c r="E6" s="21"/>
      <c r="F6" s="21"/>
      <c r="G6" s="21"/>
      <c r="H6" s="21"/>
      <c r="I6" s="21"/>
      <c r="J6" s="21"/>
      <c r="K6" s="21"/>
    </row>
    <row r="7" spans="1:11" ht="24">
      <c r="A7" s="21"/>
      <c r="B7" s="69" t="s">
        <v>171</v>
      </c>
      <c r="C7" s="71" t="s">
        <v>172</v>
      </c>
      <c r="D7" s="71" t="s">
        <v>173</v>
      </c>
      <c r="E7" s="21"/>
      <c r="F7" s="21"/>
      <c r="G7" s="21"/>
      <c r="H7" s="21"/>
      <c r="I7" s="21"/>
      <c r="J7" s="21"/>
      <c r="K7" s="21"/>
    </row>
    <row r="8" spans="1:11" ht="24">
      <c r="A8" s="21"/>
      <c r="B8" s="69" t="s">
        <v>174</v>
      </c>
      <c r="C8" s="71" t="s">
        <v>175</v>
      </c>
      <c r="D8" s="71" t="s">
        <v>176</v>
      </c>
      <c r="E8" s="21"/>
      <c r="F8" s="21"/>
      <c r="G8" s="21"/>
      <c r="H8" s="21"/>
      <c r="I8" s="21"/>
      <c r="J8" s="21"/>
      <c r="K8" s="21"/>
    </row>
    <row r="9" spans="1:11" ht="24">
      <c r="A9" s="21"/>
      <c r="B9" s="69" t="s">
        <v>177</v>
      </c>
      <c r="C9" s="71" t="s">
        <v>178</v>
      </c>
      <c r="D9" s="71" t="s">
        <v>179</v>
      </c>
      <c r="E9" s="21"/>
      <c r="F9" s="21"/>
      <c r="G9" s="21"/>
      <c r="H9" s="21"/>
      <c r="I9" s="21"/>
      <c r="J9" s="21"/>
      <c r="K9" s="21"/>
    </row>
    <row r="10" spans="1:11" ht="24">
      <c r="A10" s="21"/>
      <c r="B10" s="69" t="s">
        <v>180</v>
      </c>
      <c r="C10" s="71" t="s">
        <v>181</v>
      </c>
      <c r="D10" s="71" t="s">
        <v>182</v>
      </c>
      <c r="E10" s="21"/>
      <c r="F10" s="21"/>
      <c r="G10" s="21"/>
      <c r="H10" s="21"/>
      <c r="I10" s="21"/>
      <c r="J10" s="21"/>
      <c r="K10" s="21"/>
    </row>
    <row r="11" spans="1:11" ht="24">
      <c r="A11" s="21"/>
      <c r="B11" s="69" t="s">
        <v>183</v>
      </c>
      <c r="C11" s="71" t="s">
        <v>184</v>
      </c>
      <c r="D11" s="71" t="s">
        <v>185</v>
      </c>
      <c r="E11" s="21"/>
      <c r="F11" s="21"/>
      <c r="G11" s="21"/>
      <c r="H11" s="21"/>
      <c r="I11" s="21"/>
      <c r="J11" s="21"/>
      <c r="K11" s="21"/>
    </row>
    <row r="12" spans="1:11" ht="24">
      <c r="A12" s="21"/>
      <c r="B12" s="69" t="s">
        <v>186</v>
      </c>
      <c r="C12" s="71" t="s">
        <v>187</v>
      </c>
      <c r="D12" s="71" t="s">
        <v>188</v>
      </c>
      <c r="E12" s="21"/>
      <c r="F12" s="21"/>
      <c r="G12" s="21"/>
      <c r="H12" s="21"/>
      <c r="I12" s="21"/>
      <c r="J12" s="21"/>
      <c r="K12" s="21"/>
    </row>
    <row r="13" spans="1:11" ht="24">
      <c r="A13" s="21"/>
      <c r="B13" s="69" t="s">
        <v>189</v>
      </c>
      <c r="C13" s="71" t="s">
        <v>190</v>
      </c>
      <c r="D13" s="71" t="s">
        <v>191</v>
      </c>
      <c r="E13" s="21"/>
      <c r="F13" s="21"/>
      <c r="G13" s="21"/>
      <c r="H13" s="21"/>
      <c r="I13" s="21"/>
      <c r="J13" s="21"/>
      <c r="K13" s="21"/>
    </row>
    <row r="14" spans="1:11" ht="16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4">
      <c r="A15" s="21"/>
      <c r="B15" s="65" t="s">
        <v>192</v>
      </c>
      <c r="C15" s="65"/>
      <c r="D15" s="38"/>
      <c r="E15" s="39"/>
      <c r="F15" s="21"/>
      <c r="G15" s="21"/>
      <c r="H15" s="21"/>
      <c r="I15" s="21"/>
      <c r="J15" s="21"/>
      <c r="K15" s="21"/>
    </row>
    <row r="16" spans="1:11" ht="24">
      <c r="A16" s="21"/>
      <c r="B16" s="65" t="s">
        <v>193</v>
      </c>
      <c r="C16" s="65"/>
      <c r="D16" s="21"/>
      <c r="E16" s="21"/>
      <c r="F16" s="21"/>
      <c r="G16" s="21"/>
      <c r="H16" s="21"/>
      <c r="I16" s="21"/>
      <c r="J16" s="21"/>
      <c r="K16" s="21"/>
    </row>
    <row r="17" spans="1:11" ht="21">
      <c r="A17" s="21"/>
      <c r="B17" s="38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21">
      <c r="A18" s="55"/>
      <c r="B18" s="191"/>
      <c r="C18" s="191"/>
      <c r="D18" s="191"/>
      <c r="E18" s="60"/>
      <c r="F18" s="60"/>
      <c r="G18" s="42"/>
      <c r="H18" s="21"/>
      <c r="I18" s="21"/>
      <c r="J18" s="21"/>
      <c r="K18" s="21"/>
    </row>
    <row r="19" spans="1:11" ht="21">
      <c r="A19" s="55"/>
      <c r="B19" s="56" t="s">
        <v>194</v>
      </c>
      <c r="C19" s="61" t="s">
        <v>195</v>
      </c>
      <c r="D19" s="62" t="s">
        <v>196</v>
      </c>
      <c r="E19" s="63" t="s">
        <v>197</v>
      </c>
      <c r="F19" s="64" t="s">
        <v>198</v>
      </c>
      <c r="G19" s="21"/>
      <c r="H19" s="21"/>
      <c r="I19" s="21"/>
      <c r="J19" s="21"/>
      <c r="K19" s="21"/>
    </row>
    <row r="20" spans="1:11" ht="21" hidden="1">
      <c r="A20" s="55"/>
      <c r="B20" s="58" t="s">
        <v>168</v>
      </c>
      <c r="C20" s="59">
        <v>6</v>
      </c>
      <c r="D20" s="59">
        <v>6</v>
      </c>
      <c r="E20" s="59">
        <v>3</v>
      </c>
      <c r="F20" s="59">
        <v>3</v>
      </c>
      <c r="G20" s="21"/>
      <c r="H20" s="21"/>
      <c r="I20" s="21"/>
      <c r="J20" s="21"/>
      <c r="K20" s="21"/>
    </row>
    <row r="21" spans="1:11" ht="21">
      <c r="A21" s="55"/>
      <c r="B21" s="58" t="s">
        <v>171</v>
      </c>
      <c r="C21" s="59">
        <v>5</v>
      </c>
      <c r="D21" s="59">
        <v>5</v>
      </c>
      <c r="E21" s="59">
        <v>2</v>
      </c>
      <c r="F21" s="59">
        <v>2</v>
      </c>
      <c r="G21" s="21"/>
      <c r="H21" s="21"/>
      <c r="I21" s="21"/>
      <c r="J21" s="21"/>
      <c r="K21" s="21"/>
    </row>
    <row r="22" spans="1:11" ht="16" hidden="1">
      <c r="A22" s="21"/>
      <c r="B22" s="41" t="s">
        <v>174</v>
      </c>
      <c r="C22" s="43">
        <v>6</v>
      </c>
      <c r="D22" s="43">
        <v>6</v>
      </c>
      <c r="E22" s="43">
        <v>2</v>
      </c>
      <c r="F22" s="43">
        <v>2</v>
      </c>
      <c r="G22" s="21"/>
      <c r="H22" s="21"/>
      <c r="I22" s="21"/>
      <c r="J22" s="21"/>
      <c r="K22" s="21"/>
    </row>
    <row r="23" spans="1:11" ht="16" hidden="1">
      <c r="A23" s="21"/>
      <c r="B23" s="41" t="s">
        <v>177</v>
      </c>
      <c r="C23" s="43">
        <v>6</v>
      </c>
      <c r="D23" s="43">
        <v>6</v>
      </c>
      <c r="E23" s="43">
        <v>3</v>
      </c>
      <c r="F23" s="43">
        <v>3</v>
      </c>
      <c r="G23" s="21"/>
      <c r="H23" s="21"/>
      <c r="I23" s="21"/>
      <c r="J23" s="21"/>
      <c r="K23" s="21"/>
    </row>
    <row r="24" spans="1:11" ht="16" hidden="1">
      <c r="A24" s="21"/>
      <c r="B24" s="41" t="s">
        <v>180</v>
      </c>
      <c r="C24" s="43">
        <v>6</v>
      </c>
      <c r="D24" s="43">
        <v>6</v>
      </c>
      <c r="E24" s="43">
        <v>3</v>
      </c>
      <c r="F24" s="43">
        <v>3</v>
      </c>
      <c r="G24" s="21"/>
      <c r="H24" s="21"/>
      <c r="I24" s="21"/>
      <c r="J24" s="21"/>
      <c r="K24" s="21"/>
    </row>
    <row r="25" spans="1:11" ht="16" hidden="1">
      <c r="A25" s="21"/>
      <c r="B25" s="41" t="s">
        <v>199</v>
      </c>
      <c r="C25" s="43">
        <v>6</v>
      </c>
      <c r="D25" s="43">
        <v>6</v>
      </c>
      <c r="E25" s="43">
        <v>2</v>
      </c>
      <c r="F25" s="43">
        <v>2</v>
      </c>
      <c r="G25" s="21"/>
      <c r="H25" s="21"/>
      <c r="I25" s="21"/>
      <c r="J25" s="21"/>
      <c r="K25" s="21"/>
    </row>
    <row r="26" spans="1:11" ht="16" hidden="1">
      <c r="A26" s="21"/>
      <c r="B26" s="41" t="s">
        <v>186</v>
      </c>
      <c r="C26" s="43">
        <v>5</v>
      </c>
      <c r="D26" s="43">
        <v>5</v>
      </c>
      <c r="E26" s="43">
        <v>2</v>
      </c>
      <c r="F26" s="43">
        <v>2</v>
      </c>
      <c r="G26" s="21"/>
      <c r="H26" s="21"/>
      <c r="I26" s="21"/>
      <c r="J26" s="21"/>
      <c r="K26" s="21"/>
    </row>
    <row r="27" spans="1:11" ht="16" hidden="1">
      <c r="A27" s="21"/>
      <c r="B27" s="41" t="s">
        <v>189</v>
      </c>
      <c r="C27" s="43">
        <v>5</v>
      </c>
      <c r="D27" s="43">
        <v>5</v>
      </c>
      <c r="E27" s="43">
        <v>2</v>
      </c>
      <c r="F27" s="43">
        <v>2</v>
      </c>
      <c r="G27" s="21"/>
      <c r="H27" s="21"/>
      <c r="I27" s="21"/>
      <c r="J27" s="21"/>
      <c r="K27" s="21"/>
    </row>
    <row r="28" spans="1:11" ht="16" hidden="1">
      <c r="A28" s="23"/>
      <c r="B28" s="44" t="s">
        <v>200</v>
      </c>
      <c r="C28" s="45">
        <v>3</v>
      </c>
      <c r="D28" s="45">
        <v>3</v>
      </c>
      <c r="E28" s="45">
        <v>1</v>
      </c>
      <c r="F28" s="45">
        <v>1</v>
      </c>
      <c r="G28" s="23"/>
      <c r="H28" s="23"/>
      <c r="I28" s="23"/>
      <c r="J28" s="23"/>
      <c r="K28" s="23"/>
    </row>
    <row r="29" spans="1:11" ht="16" hidden="1">
      <c r="A29" s="21"/>
      <c r="B29" s="46" t="s">
        <v>201</v>
      </c>
      <c r="C29" s="47">
        <v>48</v>
      </c>
      <c r="D29" s="47">
        <v>48</v>
      </c>
      <c r="E29" s="47">
        <v>20</v>
      </c>
      <c r="F29" s="47">
        <v>20</v>
      </c>
      <c r="G29" s="21"/>
      <c r="H29" s="21"/>
      <c r="I29" s="21"/>
      <c r="J29" s="21"/>
      <c r="K29" s="21"/>
    </row>
    <row r="30" spans="1:11" ht="16" hidden="1">
      <c r="A30" s="21"/>
      <c r="B30" s="48"/>
      <c r="C30" s="49"/>
      <c r="D30" s="49"/>
      <c r="E30" s="49"/>
      <c r="F30" s="49"/>
      <c r="G30" s="49"/>
      <c r="H30" s="21"/>
      <c r="I30" s="21"/>
      <c r="J30" s="21"/>
      <c r="K30" s="21"/>
    </row>
    <row r="31" spans="1:11" ht="26" hidden="1">
      <c r="A31" s="21"/>
      <c r="B31" s="50"/>
      <c r="C31" s="50"/>
      <c r="D31" s="51" t="s">
        <v>202</v>
      </c>
      <c r="E31" s="52">
        <v>136</v>
      </c>
      <c r="F31" s="50"/>
      <c r="G31" s="50"/>
      <c r="H31" s="21"/>
      <c r="I31" s="21"/>
      <c r="J31" s="21"/>
      <c r="K31" s="21"/>
    </row>
    <row r="32" spans="1:11" ht="21">
      <c r="A32" s="21"/>
      <c r="B32" s="35"/>
      <c r="C32" s="53"/>
      <c r="D32" s="53"/>
      <c r="E32" s="53"/>
      <c r="F32" s="53"/>
      <c r="G32" s="42"/>
      <c r="H32" s="21"/>
      <c r="I32" s="21"/>
      <c r="J32" s="21"/>
      <c r="K32" s="21"/>
    </row>
    <row r="33" spans="1:11" ht="24">
      <c r="A33" s="21"/>
      <c r="B33" s="65" t="s">
        <v>203</v>
      </c>
      <c r="C33" s="65"/>
      <c r="D33" s="38"/>
      <c r="E33" s="38"/>
      <c r="F33" s="21"/>
      <c r="G33" s="21"/>
      <c r="H33" s="21"/>
      <c r="I33" s="21"/>
      <c r="J33" s="21"/>
      <c r="K33" s="21"/>
    </row>
    <row r="34" spans="1:11" ht="24">
      <c r="A34" s="21"/>
      <c r="B34" s="65" t="s">
        <v>204</v>
      </c>
      <c r="C34" s="66"/>
      <c r="D34" s="21"/>
      <c r="E34" s="21"/>
      <c r="F34" s="21"/>
      <c r="G34" s="21"/>
      <c r="H34" s="21"/>
      <c r="I34" s="21"/>
      <c r="J34" s="21"/>
      <c r="K34" s="21"/>
    </row>
    <row r="35" spans="1:11" ht="21">
      <c r="A35" s="21"/>
      <c r="B35" s="38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21">
      <c r="A36" s="21"/>
      <c r="B36" s="35"/>
      <c r="C36" s="53"/>
      <c r="D36" s="53"/>
      <c r="E36" s="53"/>
      <c r="F36" s="53"/>
      <c r="G36" s="53"/>
      <c r="H36" s="21"/>
      <c r="I36" s="21"/>
      <c r="J36" s="21"/>
      <c r="K36" s="21"/>
    </row>
    <row r="37" spans="1:11" ht="21">
      <c r="A37" s="55"/>
      <c r="B37" s="56" t="s">
        <v>194</v>
      </c>
      <c r="C37" s="57" t="s">
        <v>205</v>
      </c>
      <c r="D37" s="57" t="s">
        <v>206</v>
      </c>
      <c r="E37" s="57" t="s">
        <v>207</v>
      </c>
      <c r="F37" s="57" t="s">
        <v>208</v>
      </c>
      <c r="G37" s="21"/>
      <c r="H37" s="21"/>
      <c r="I37" s="21"/>
      <c r="J37" s="21"/>
      <c r="K37" s="21"/>
    </row>
    <row r="38" spans="1:11" ht="21" hidden="1">
      <c r="A38" s="55"/>
      <c r="B38" s="58" t="s">
        <v>168</v>
      </c>
      <c r="C38" s="59">
        <v>6</v>
      </c>
      <c r="D38" s="59">
        <v>4</v>
      </c>
      <c r="E38" s="59">
        <v>2</v>
      </c>
      <c r="F38" s="59">
        <v>2</v>
      </c>
      <c r="G38" s="21"/>
      <c r="H38" s="21"/>
      <c r="I38" s="21"/>
      <c r="J38" s="21"/>
      <c r="K38" s="21"/>
    </row>
    <row r="39" spans="1:11" ht="21">
      <c r="A39" s="55"/>
      <c r="B39" s="58" t="s">
        <v>171</v>
      </c>
      <c r="C39" s="59">
        <v>5</v>
      </c>
      <c r="D39" s="59">
        <v>4</v>
      </c>
      <c r="E39" s="59">
        <v>1</v>
      </c>
      <c r="F39" s="59">
        <v>1</v>
      </c>
      <c r="G39" s="21"/>
      <c r="H39" s="21"/>
      <c r="I39" s="21"/>
      <c r="J39" s="21"/>
      <c r="K39" s="21"/>
    </row>
    <row r="40" spans="1:11" ht="16" hidden="1">
      <c r="A40" s="21"/>
      <c r="B40" s="41" t="s">
        <v>174</v>
      </c>
      <c r="C40" s="43">
        <v>6</v>
      </c>
      <c r="D40" s="43">
        <v>4</v>
      </c>
      <c r="E40" s="43">
        <v>2</v>
      </c>
      <c r="F40" s="43">
        <v>2</v>
      </c>
      <c r="G40" s="21"/>
      <c r="H40" s="21"/>
      <c r="I40" s="21"/>
      <c r="J40" s="21"/>
      <c r="K40" s="21"/>
    </row>
    <row r="41" spans="1:11" ht="16" hidden="1">
      <c r="A41" s="21"/>
      <c r="B41" s="41" t="s">
        <v>177</v>
      </c>
      <c r="C41" s="43">
        <v>6</v>
      </c>
      <c r="D41" s="43">
        <v>4</v>
      </c>
      <c r="E41" s="43">
        <v>2</v>
      </c>
      <c r="F41" s="43">
        <v>2</v>
      </c>
      <c r="G41" s="21"/>
      <c r="H41" s="21"/>
      <c r="I41" s="21"/>
      <c r="J41" s="21"/>
      <c r="K41" s="21"/>
    </row>
    <row r="42" spans="1:11" ht="16" hidden="1">
      <c r="A42" s="21"/>
      <c r="B42" s="41" t="s">
        <v>180</v>
      </c>
      <c r="C42" s="43">
        <v>6</v>
      </c>
      <c r="D42" s="43">
        <v>4</v>
      </c>
      <c r="E42" s="43">
        <v>2</v>
      </c>
      <c r="F42" s="43">
        <v>2</v>
      </c>
      <c r="G42" s="21"/>
      <c r="H42" s="21"/>
      <c r="I42" s="21"/>
      <c r="J42" s="21"/>
      <c r="K42" s="21"/>
    </row>
    <row r="43" spans="1:11" ht="16" hidden="1">
      <c r="A43" s="21"/>
      <c r="B43" s="41" t="s">
        <v>199</v>
      </c>
      <c r="C43" s="43">
        <v>6</v>
      </c>
      <c r="D43" s="43">
        <v>4</v>
      </c>
      <c r="E43" s="43">
        <v>2</v>
      </c>
      <c r="F43" s="43">
        <v>1</v>
      </c>
      <c r="G43" s="21"/>
      <c r="H43" s="21"/>
      <c r="I43" s="21"/>
      <c r="J43" s="21"/>
      <c r="K43" s="21"/>
    </row>
    <row r="44" spans="1:11" ht="16" hidden="1">
      <c r="A44" s="21"/>
      <c r="B44" s="41" t="s">
        <v>186</v>
      </c>
      <c r="C44" s="43">
        <v>5</v>
      </c>
      <c r="D44" s="43">
        <v>3</v>
      </c>
      <c r="E44" s="43">
        <v>2</v>
      </c>
      <c r="F44" s="43">
        <v>1</v>
      </c>
      <c r="G44" s="21"/>
      <c r="H44" s="21"/>
      <c r="I44" s="21"/>
      <c r="J44" s="21"/>
      <c r="K44" s="21"/>
    </row>
    <row r="45" spans="1:11" ht="16" hidden="1">
      <c r="A45" s="21"/>
      <c r="B45" s="41" t="s">
        <v>189</v>
      </c>
      <c r="C45" s="43">
        <v>5</v>
      </c>
      <c r="D45" s="43">
        <v>3</v>
      </c>
      <c r="E45" s="43">
        <v>2</v>
      </c>
      <c r="F45" s="43">
        <v>1</v>
      </c>
      <c r="G45" s="21"/>
      <c r="H45" s="21"/>
      <c r="I45" s="21"/>
      <c r="J45" s="21"/>
      <c r="K45" s="21"/>
    </row>
    <row r="46" spans="1:11" ht="16" hidden="1">
      <c r="A46" s="21"/>
      <c r="B46" s="44" t="s">
        <v>200</v>
      </c>
      <c r="C46" s="45">
        <v>3</v>
      </c>
      <c r="D46" s="45">
        <v>2</v>
      </c>
      <c r="E46" s="45">
        <v>1</v>
      </c>
      <c r="F46" s="45">
        <v>0</v>
      </c>
      <c r="G46" s="21"/>
      <c r="H46" s="21"/>
      <c r="I46" s="21"/>
      <c r="J46" s="21"/>
      <c r="K46" s="21"/>
    </row>
    <row r="47" spans="1:11" ht="16" hidden="1">
      <c r="A47" s="21"/>
      <c r="B47" s="46" t="s">
        <v>201</v>
      </c>
      <c r="C47" s="47">
        <v>48</v>
      </c>
      <c r="D47" s="47">
        <v>32</v>
      </c>
      <c r="E47" s="47">
        <v>16</v>
      </c>
      <c r="F47" s="47">
        <v>12</v>
      </c>
      <c r="G47" s="21"/>
      <c r="H47" s="21"/>
      <c r="I47" s="21"/>
      <c r="J47" s="21"/>
      <c r="K47" s="21"/>
    </row>
    <row r="48" spans="1:11" ht="16">
      <c r="A48" s="21"/>
      <c r="B48" s="53"/>
      <c r="C48" s="54" t="s">
        <v>209</v>
      </c>
      <c r="D48" s="21"/>
      <c r="E48" s="54"/>
      <c r="F48" s="53"/>
      <c r="G48" s="53"/>
      <c r="H48" s="21"/>
      <c r="I48" s="21"/>
      <c r="J48" s="21"/>
      <c r="K48" s="21"/>
    </row>
    <row r="49" spans="1:11" ht="26">
      <c r="A49" s="21"/>
      <c r="B49" s="50"/>
      <c r="C49" s="50"/>
      <c r="D49" s="51"/>
      <c r="E49" s="52"/>
      <c r="F49" s="50"/>
      <c r="G49" s="50"/>
      <c r="H49" s="21"/>
      <c r="I49" s="21"/>
      <c r="J49" s="21"/>
      <c r="K49" s="21"/>
    </row>
    <row r="50" spans="1:11" ht="16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</sheetData>
  <mergeCells count="1">
    <mergeCell ref="B18:D18"/>
  </mergeCells>
  <phoneticPr fontId="41" type="noConversion"/>
  <pageMargins left="0.75000000000000011" right="0.75000000000000011" top="1" bottom="1" header="0.5" footer="0.5"/>
  <pageSetup paperSize="9" scale="6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Schedule</vt:lpstr>
      <vt:lpstr>18 Boys</vt:lpstr>
      <vt:lpstr>16 Boys</vt:lpstr>
      <vt:lpstr>14 BOYS</vt:lpstr>
      <vt:lpstr>12 BOYS Girls</vt:lpstr>
      <vt:lpstr>16 18 Girls</vt:lpstr>
      <vt:lpstr>14 Girls</vt:lpstr>
      <vt:lpstr>Results</vt:lpstr>
      <vt:lpstr>State Allocations</vt:lpstr>
      <vt:lpstr>past competitors 16</vt:lpstr>
      <vt:lpstr>Boys Seeding</vt:lpstr>
      <vt:lpstr>Girls Seeding</vt:lpstr>
      <vt:lpstr>'12 BOYS Girls'!Print_Area</vt:lpstr>
      <vt:lpstr>'14 BOYS'!Print_Area</vt:lpstr>
      <vt:lpstr>'14 Girls'!Print_Area</vt:lpstr>
      <vt:lpstr>'16 18 Girls'!Print_Area</vt:lpstr>
      <vt:lpstr>'16 Boys'!Print_Area</vt:lpstr>
      <vt:lpstr>'18 Boys'!Print_Area</vt:lpstr>
      <vt:lpstr>Schedule!Print_Area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2018-05-04T23:25:49Z</cp:lastPrinted>
  <dcterms:created xsi:type="dcterms:W3CDTF">2006-09-16T00:00:00Z</dcterms:created>
  <dcterms:modified xsi:type="dcterms:W3CDTF">2018-05-04T23:34:37Z</dcterms:modified>
</cp:coreProperties>
</file>